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565" windowHeight="7590"/>
  </bookViews>
  <sheets>
    <sheet name="GC chromatography" sheetId="7" r:id="rId1"/>
    <sheet name="10%ACN_peak area" sheetId="6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28" i="6" l="1"/>
  <c r="X18" i="6"/>
  <c r="D2" i="6" l="1"/>
  <c r="E119" i="6" l="1"/>
  <c r="E120" i="6"/>
  <c r="E121" i="6"/>
  <c r="E118" i="6"/>
  <c r="E122" i="6" l="1"/>
  <c r="AY49" i="6"/>
  <c r="AZ49" i="6" s="1"/>
  <c r="AY50" i="6"/>
  <c r="AZ50" i="6" s="1"/>
  <c r="AY51" i="6"/>
  <c r="AZ51" i="6" s="1"/>
  <c r="AY52" i="6"/>
  <c r="AZ52" i="6" s="1"/>
  <c r="AY48" i="6"/>
  <c r="AZ48" i="6" s="1"/>
  <c r="AU49" i="6"/>
  <c r="AV49" i="6" s="1"/>
  <c r="AU50" i="6"/>
  <c r="AV50" i="6" s="1"/>
  <c r="AU51" i="6"/>
  <c r="AV51" i="6" s="1"/>
  <c r="AU52" i="6"/>
  <c r="AV52" i="6" s="1"/>
  <c r="AU48" i="6"/>
  <c r="AV48" i="6" s="1"/>
  <c r="AK49" i="6"/>
  <c r="AL49" i="6" s="1"/>
  <c r="AK50" i="6"/>
  <c r="AL50" i="6" s="1"/>
  <c r="AK51" i="6"/>
  <c r="AK52" i="6"/>
  <c r="AL52" i="6" s="1"/>
  <c r="AK48" i="6"/>
  <c r="AL48" i="6" s="1"/>
  <c r="AG49" i="6"/>
  <c r="AH49" i="6" s="1"/>
  <c r="AG50" i="6"/>
  <c r="AH50" i="6" s="1"/>
  <c r="AG51" i="6"/>
  <c r="AG52" i="6"/>
  <c r="AH52" i="6" s="1"/>
  <c r="AG48" i="6"/>
  <c r="AH48" i="6" s="1"/>
  <c r="AL51" i="6"/>
  <c r="AH51" i="6"/>
  <c r="W49" i="6"/>
  <c r="X49" i="6" s="1"/>
  <c r="W50" i="6"/>
  <c r="X50" i="6" s="1"/>
  <c r="W51" i="6"/>
  <c r="W52" i="6"/>
  <c r="X52" i="6" s="1"/>
  <c r="W48" i="6"/>
  <c r="X48" i="6" s="1"/>
  <c r="S49" i="6"/>
  <c r="T49" i="6" s="1"/>
  <c r="S50" i="6"/>
  <c r="T50" i="6" s="1"/>
  <c r="S51" i="6"/>
  <c r="S52" i="6"/>
  <c r="T52" i="6" s="1"/>
  <c r="S48" i="6"/>
  <c r="T48" i="6" s="1"/>
  <c r="X51" i="6"/>
  <c r="T51" i="6"/>
  <c r="I49" i="6"/>
  <c r="J49" i="6" s="1"/>
  <c r="I50" i="6"/>
  <c r="J50" i="6" s="1"/>
  <c r="I51" i="6"/>
  <c r="I52" i="6"/>
  <c r="J52" i="6" s="1"/>
  <c r="I48" i="6"/>
  <c r="J48" i="6" s="1"/>
  <c r="E49" i="6"/>
  <c r="F49" i="6" s="1"/>
  <c r="E50" i="6"/>
  <c r="F50" i="6" s="1"/>
  <c r="E51" i="6"/>
  <c r="F51" i="6" s="1"/>
  <c r="E52" i="6"/>
  <c r="F52" i="6" s="1"/>
  <c r="E48" i="6"/>
  <c r="F48" i="6" s="1"/>
  <c r="J51" i="6"/>
  <c r="BB48" i="6" l="1"/>
  <c r="BA48" i="6"/>
  <c r="BB50" i="6"/>
  <c r="BA50" i="6"/>
  <c r="BB52" i="6"/>
  <c r="BA52" i="6"/>
  <c r="BB49" i="6"/>
  <c r="BA49" i="6"/>
  <c r="BB51" i="6"/>
  <c r="BA51" i="6"/>
  <c r="AM48" i="6"/>
  <c r="AN48" i="6"/>
  <c r="AM50" i="6"/>
  <c r="AN50" i="6"/>
  <c r="AN52" i="6"/>
  <c r="AM52" i="6"/>
  <c r="AN49" i="6"/>
  <c r="AM49" i="6"/>
  <c r="AN51" i="6"/>
  <c r="AM51" i="6"/>
  <c r="Z49" i="6"/>
  <c r="Y49" i="6"/>
  <c r="Z51" i="6"/>
  <c r="Y51" i="6"/>
  <c r="Z48" i="6"/>
  <c r="Y48" i="6"/>
  <c r="Z50" i="6"/>
  <c r="Y50" i="6"/>
  <c r="Z52" i="6"/>
  <c r="Y52" i="6"/>
  <c r="L48" i="6"/>
  <c r="K48" i="6"/>
  <c r="L50" i="6"/>
  <c r="K50" i="6"/>
  <c r="K52" i="6"/>
  <c r="L52" i="6"/>
  <c r="L49" i="6"/>
  <c r="K49" i="6"/>
  <c r="L51" i="6"/>
  <c r="K51" i="6"/>
  <c r="AY41" i="6" l="1"/>
  <c r="AY42" i="6"/>
  <c r="AY43" i="6"/>
  <c r="AY44" i="6"/>
  <c r="AY40" i="6"/>
  <c r="AU41" i="6"/>
  <c r="AU42" i="6"/>
  <c r="AU43" i="6"/>
  <c r="AU44" i="6"/>
  <c r="AU40" i="6"/>
  <c r="AY33" i="6"/>
  <c r="AY34" i="6"/>
  <c r="AY35" i="6"/>
  <c r="AY36" i="6"/>
  <c r="AY32" i="6"/>
  <c r="AU33" i="6"/>
  <c r="AU34" i="6"/>
  <c r="AU35" i="6"/>
  <c r="AU36" i="6"/>
  <c r="AU32" i="6"/>
  <c r="AY25" i="6"/>
  <c r="AY26" i="6"/>
  <c r="AY27" i="6"/>
  <c r="AY28" i="6"/>
  <c r="AY24" i="6"/>
  <c r="AU25" i="6"/>
  <c r="AU26" i="6"/>
  <c r="AU27" i="6"/>
  <c r="AU28" i="6"/>
  <c r="AU24" i="6"/>
  <c r="AY17" i="6"/>
  <c r="AY18" i="6"/>
  <c r="AY19" i="6"/>
  <c r="AY20" i="6"/>
  <c r="AU17" i="6"/>
  <c r="AU18" i="6"/>
  <c r="AU19" i="6"/>
  <c r="AU20" i="6"/>
  <c r="AY16" i="6"/>
  <c r="AU16" i="6"/>
  <c r="AY9" i="6"/>
  <c r="AY10" i="6"/>
  <c r="AY11" i="6"/>
  <c r="AY12" i="6"/>
  <c r="AY8" i="6"/>
  <c r="AU9" i="6"/>
  <c r="AU10" i="6"/>
  <c r="AU11" i="6"/>
  <c r="AU12" i="6"/>
  <c r="AU8" i="6"/>
  <c r="AK41" i="6"/>
  <c r="AK42" i="6"/>
  <c r="AK43" i="6"/>
  <c r="AK44" i="6"/>
  <c r="AK40" i="6"/>
  <c r="AG41" i="6"/>
  <c r="AG42" i="6"/>
  <c r="AG43" i="6"/>
  <c r="AG44" i="6"/>
  <c r="AG40" i="6"/>
  <c r="AK33" i="6"/>
  <c r="AK34" i="6"/>
  <c r="AK35" i="6"/>
  <c r="AK36" i="6"/>
  <c r="AK32" i="6"/>
  <c r="AG33" i="6"/>
  <c r="AG34" i="6"/>
  <c r="AG35" i="6"/>
  <c r="AG36" i="6"/>
  <c r="AG32" i="6"/>
  <c r="AK25" i="6"/>
  <c r="AK26" i="6"/>
  <c r="AK27" i="6"/>
  <c r="AK28" i="6"/>
  <c r="AK24" i="6"/>
  <c r="AG25" i="6"/>
  <c r="AG26" i="6"/>
  <c r="AG27" i="6"/>
  <c r="AG28" i="6"/>
  <c r="AG24" i="6"/>
  <c r="AK17" i="6"/>
  <c r="AK18" i="6"/>
  <c r="AK19" i="6"/>
  <c r="AK20" i="6"/>
  <c r="AK16" i="6"/>
  <c r="AG17" i="6"/>
  <c r="AG18" i="6"/>
  <c r="AG19" i="6"/>
  <c r="AG20" i="6"/>
  <c r="AG16" i="6"/>
  <c r="AK9" i="6"/>
  <c r="AK10" i="6"/>
  <c r="AK11" i="6"/>
  <c r="AK12" i="6"/>
  <c r="AK8" i="6"/>
  <c r="AG9" i="6"/>
  <c r="AG10" i="6"/>
  <c r="AG11" i="6"/>
  <c r="AG12" i="6"/>
  <c r="AG8" i="6"/>
  <c r="W41" i="6"/>
  <c r="W42" i="6"/>
  <c r="W43" i="6"/>
  <c r="W44" i="6"/>
  <c r="W40" i="6"/>
  <c r="S41" i="6"/>
  <c r="S42" i="6"/>
  <c r="S43" i="6"/>
  <c r="S44" i="6"/>
  <c r="S40" i="6"/>
  <c r="W33" i="6"/>
  <c r="W34" i="6"/>
  <c r="W35" i="6"/>
  <c r="W36" i="6"/>
  <c r="W32" i="6"/>
  <c r="S33" i="6"/>
  <c r="S34" i="6"/>
  <c r="S35" i="6"/>
  <c r="S36" i="6"/>
  <c r="S32" i="6"/>
  <c r="W25" i="6"/>
  <c r="W26" i="6"/>
  <c r="W27" i="6"/>
  <c r="W28" i="6"/>
  <c r="W24" i="6"/>
  <c r="S25" i="6"/>
  <c r="S26" i="6"/>
  <c r="S27" i="6"/>
  <c r="S28" i="6"/>
  <c r="S24" i="6"/>
  <c r="W17" i="6"/>
  <c r="W18" i="6"/>
  <c r="W19" i="6"/>
  <c r="W20" i="6"/>
  <c r="W16" i="6"/>
  <c r="S17" i="6"/>
  <c r="S18" i="6"/>
  <c r="S19" i="6"/>
  <c r="S20" i="6"/>
  <c r="S16" i="6"/>
  <c r="W9" i="6"/>
  <c r="W10" i="6"/>
  <c r="W11" i="6"/>
  <c r="W12" i="6"/>
  <c r="W8" i="6"/>
  <c r="S9" i="6"/>
  <c r="S10" i="6"/>
  <c r="S11" i="6"/>
  <c r="S12" i="6"/>
  <c r="S8" i="6"/>
  <c r="I41" i="6" l="1"/>
  <c r="I42" i="6"/>
  <c r="I43" i="6"/>
  <c r="I44" i="6"/>
  <c r="I40" i="6"/>
  <c r="E41" i="6"/>
  <c r="E42" i="6"/>
  <c r="E43" i="6"/>
  <c r="E44" i="6"/>
  <c r="E40" i="6"/>
  <c r="I33" i="6"/>
  <c r="I34" i="6"/>
  <c r="I35" i="6"/>
  <c r="I36" i="6"/>
  <c r="I32" i="6"/>
  <c r="E33" i="6"/>
  <c r="E34" i="6"/>
  <c r="E35" i="6"/>
  <c r="E36" i="6"/>
  <c r="E32" i="6"/>
  <c r="I25" i="6"/>
  <c r="I26" i="6"/>
  <c r="I27" i="6"/>
  <c r="I28" i="6"/>
  <c r="I24" i="6"/>
  <c r="E25" i="6"/>
  <c r="E26" i="6"/>
  <c r="E27" i="6"/>
  <c r="E28" i="6"/>
  <c r="E24" i="6"/>
  <c r="I17" i="6"/>
  <c r="I18" i="6"/>
  <c r="I19" i="6"/>
  <c r="I20" i="6"/>
  <c r="I16" i="6"/>
  <c r="E17" i="6"/>
  <c r="E18" i="6"/>
  <c r="E19" i="6"/>
  <c r="E20" i="6"/>
  <c r="E16" i="6"/>
  <c r="F16" i="6" s="1"/>
  <c r="I9" i="6"/>
  <c r="I10" i="6"/>
  <c r="I11" i="6"/>
  <c r="I12" i="6"/>
  <c r="I8" i="6"/>
  <c r="E9" i="6"/>
  <c r="E10" i="6"/>
  <c r="E11" i="6"/>
  <c r="E12" i="6"/>
  <c r="E8" i="6"/>
  <c r="J42" i="6" l="1"/>
  <c r="J43" i="6"/>
  <c r="J44" i="6"/>
  <c r="J33" i="6"/>
  <c r="J34" i="6"/>
  <c r="J35" i="6"/>
  <c r="J36" i="6"/>
  <c r="F42" i="6"/>
  <c r="F43" i="6"/>
  <c r="F44" i="6"/>
  <c r="F36" i="6"/>
  <c r="K44" i="6" l="1"/>
  <c r="K42" i="6"/>
  <c r="K36" i="6"/>
  <c r="K43" i="6"/>
  <c r="L44" i="6"/>
  <c r="L43" i="6"/>
  <c r="L42" i="6"/>
  <c r="L36" i="6"/>
  <c r="AZ41" i="6" l="1"/>
  <c r="AZ42" i="6"/>
  <c r="AZ43" i="6"/>
  <c r="AZ44" i="6"/>
  <c r="AV41" i="6"/>
  <c r="AV42" i="6"/>
  <c r="AV43" i="6"/>
  <c r="AV44" i="6"/>
  <c r="AV40" i="6"/>
  <c r="AZ34" i="6"/>
  <c r="AZ35" i="6"/>
  <c r="AZ36" i="6"/>
  <c r="AZ32" i="6"/>
  <c r="AV33" i="6"/>
  <c r="AV34" i="6"/>
  <c r="AV35" i="6"/>
  <c r="AV36" i="6"/>
  <c r="AV32" i="6"/>
  <c r="AZ25" i="6"/>
  <c r="AZ26" i="6"/>
  <c r="AZ27" i="6"/>
  <c r="AZ28" i="6"/>
  <c r="AZ24" i="6"/>
  <c r="AV25" i="6"/>
  <c r="AV26" i="6"/>
  <c r="AV27" i="6"/>
  <c r="AV28" i="6"/>
  <c r="AV24" i="6"/>
  <c r="AZ17" i="6"/>
  <c r="AZ18" i="6"/>
  <c r="AZ19" i="6"/>
  <c r="AZ20" i="6"/>
  <c r="AZ16" i="6"/>
  <c r="AV17" i="6"/>
  <c r="AV18" i="6"/>
  <c r="AV19" i="6"/>
  <c r="AV20" i="6"/>
  <c r="AV16" i="6"/>
  <c r="AZ9" i="6"/>
  <c r="AZ10" i="6"/>
  <c r="AZ11" i="6"/>
  <c r="AZ12" i="6"/>
  <c r="AZ8" i="6"/>
  <c r="AV9" i="6"/>
  <c r="AV10" i="6"/>
  <c r="AV11" i="6"/>
  <c r="AV12" i="6"/>
  <c r="AV8" i="6"/>
  <c r="AZ40" i="6"/>
  <c r="AZ33" i="6"/>
  <c r="AL41" i="6"/>
  <c r="AL42" i="6"/>
  <c r="AL43" i="6"/>
  <c r="AL44" i="6"/>
  <c r="AH41" i="6"/>
  <c r="AH42" i="6"/>
  <c r="AH43" i="6"/>
  <c r="AH44" i="6"/>
  <c r="AL33" i="6"/>
  <c r="AL34" i="6"/>
  <c r="AL35" i="6"/>
  <c r="AL36" i="6"/>
  <c r="AH33" i="6"/>
  <c r="AH34" i="6"/>
  <c r="AH35" i="6"/>
  <c r="AH36" i="6"/>
  <c r="AL25" i="6"/>
  <c r="AL26" i="6"/>
  <c r="AL27" i="6"/>
  <c r="AH25" i="6"/>
  <c r="AH26" i="6"/>
  <c r="AH27" i="6"/>
  <c r="AH28" i="6"/>
  <c r="AL17" i="6"/>
  <c r="AL18" i="6"/>
  <c r="AL19" i="6"/>
  <c r="AL20" i="6"/>
  <c r="AH17" i="6"/>
  <c r="AH18" i="6"/>
  <c r="AH19" i="6"/>
  <c r="AH20" i="6"/>
  <c r="AL9" i="6"/>
  <c r="AL10" i="6"/>
  <c r="AL11" i="6"/>
  <c r="AL12" i="6"/>
  <c r="AH9" i="6"/>
  <c r="AH10" i="6"/>
  <c r="AH11" i="6"/>
  <c r="AH12" i="6"/>
  <c r="J25" i="6"/>
  <c r="J26" i="6"/>
  <c r="J27" i="6"/>
  <c r="J28" i="6"/>
  <c r="F26" i="6"/>
  <c r="F27" i="6"/>
  <c r="F28" i="6"/>
  <c r="J17" i="6"/>
  <c r="J18" i="6"/>
  <c r="J19" i="6"/>
  <c r="J20" i="6"/>
  <c r="F17" i="6"/>
  <c r="F18" i="6"/>
  <c r="F19" i="6"/>
  <c r="K19" i="6" s="1"/>
  <c r="F20" i="6"/>
  <c r="J9" i="6"/>
  <c r="J10" i="6"/>
  <c r="J11" i="6"/>
  <c r="J12" i="6"/>
  <c r="F9" i="6"/>
  <c r="F10" i="6"/>
  <c r="F11" i="6"/>
  <c r="F12" i="6"/>
  <c r="X41" i="6"/>
  <c r="X42" i="6"/>
  <c r="X43" i="6"/>
  <c r="X44" i="6"/>
  <c r="T41" i="6"/>
  <c r="T42" i="6"/>
  <c r="T43" i="6"/>
  <c r="T44" i="6"/>
  <c r="X33" i="6"/>
  <c r="X34" i="6"/>
  <c r="X35" i="6"/>
  <c r="X36" i="6"/>
  <c r="T33" i="6"/>
  <c r="T34" i="6"/>
  <c r="T35" i="6"/>
  <c r="T36" i="6"/>
  <c r="X28" i="6"/>
  <c r="T28" i="6"/>
  <c r="X20" i="6"/>
  <c r="X11" i="6"/>
  <c r="X12" i="6"/>
  <c r="T12" i="6"/>
  <c r="T19" i="6"/>
  <c r="T20" i="6"/>
  <c r="T8" i="6"/>
  <c r="X8" i="6"/>
  <c r="T9" i="6"/>
  <c r="X9" i="6"/>
  <c r="T10" i="6"/>
  <c r="X10" i="6"/>
  <c r="T11" i="6"/>
  <c r="T16" i="6"/>
  <c r="X16" i="6"/>
  <c r="T17" i="6"/>
  <c r="X17" i="6"/>
  <c r="T18" i="6"/>
  <c r="X19" i="6"/>
  <c r="T24" i="6"/>
  <c r="X24" i="6"/>
  <c r="T25" i="6"/>
  <c r="X25" i="6"/>
  <c r="T26" i="6"/>
  <c r="X26" i="6"/>
  <c r="T27" i="6"/>
  <c r="X27" i="6"/>
  <c r="T32" i="6"/>
  <c r="X32" i="6"/>
  <c r="T40" i="6"/>
  <c r="X40" i="6"/>
  <c r="J41" i="6"/>
  <c r="F41" i="6"/>
  <c r="AL40" i="6"/>
  <c r="AH40" i="6"/>
  <c r="J40" i="6"/>
  <c r="F40" i="6"/>
  <c r="F35" i="6"/>
  <c r="F34" i="6"/>
  <c r="F33" i="6"/>
  <c r="AL32" i="6"/>
  <c r="AH32" i="6"/>
  <c r="J32" i="6"/>
  <c r="F32" i="6"/>
  <c r="F25" i="6"/>
  <c r="AL24" i="6"/>
  <c r="AH24" i="6"/>
  <c r="J24" i="6"/>
  <c r="F24" i="6"/>
  <c r="AL16" i="6"/>
  <c r="AH16" i="6"/>
  <c r="J16" i="6"/>
  <c r="AL8" i="6"/>
  <c r="AH8" i="6"/>
  <c r="J8" i="6"/>
  <c r="F8" i="6"/>
  <c r="Y20" i="6" l="1"/>
  <c r="Z28" i="6"/>
  <c r="K18" i="6"/>
  <c r="AN41" i="6"/>
  <c r="Z25" i="6"/>
  <c r="Y19" i="6"/>
  <c r="K20" i="6"/>
  <c r="L17" i="6"/>
  <c r="AN42" i="6"/>
  <c r="BA20" i="6"/>
  <c r="L18" i="6"/>
  <c r="AM20" i="6"/>
  <c r="Y32" i="6"/>
  <c r="Y18" i="6"/>
  <c r="Y28" i="6"/>
  <c r="L19" i="6"/>
  <c r="AM41" i="6"/>
  <c r="L34" i="6"/>
  <c r="K34" i="6"/>
  <c r="Y33" i="6"/>
  <c r="Z33" i="6"/>
  <c r="K17" i="6"/>
  <c r="K35" i="6"/>
  <c r="L35" i="6"/>
  <c r="Y36" i="6"/>
  <c r="Z36" i="6"/>
  <c r="L20" i="6"/>
  <c r="BA18" i="6"/>
  <c r="Y27" i="6"/>
  <c r="Y26" i="6"/>
  <c r="Y35" i="6"/>
  <c r="Z35" i="6"/>
  <c r="AM44" i="6"/>
  <c r="AM42" i="6"/>
  <c r="BB43" i="6"/>
  <c r="BA11" i="6"/>
  <c r="BB32" i="6"/>
  <c r="L33" i="6"/>
  <c r="K33" i="6"/>
  <c r="Y40" i="6"/>
  <c r="Z17" i="6"/>
  <c r="Y10" i="6"/>
  <c r="Z20" i="6"/>
  <c r="Z34" i="6"/>
  <c r="Y34" i="6"/>
  <c r="AM10" i="6"/>
  <c r="AM18" i="6"/>
  <c r="BB36" i="6"/>
  <c r="BB34" i="6"/>
  <c r="BA34" i="6"/>
  <c r="AM43" i="6"/>
  <c r="AN43" i="6"/>
  <c r="AN44" i="6"/>
  <c r="Y44" i="6"/>
  <c r="Z44" i="6"/>
  <c r="Y43" i="6"/>
  <c r="Z43" i="6"/>
  <c r="Y42" i="6"/>
  <c r="Z42" i="6"/>
  <c r="Y41" i="6"/>
  <c r="Z41" i="6"/>
  <c r="BB11" i="6"/>
  <c r="BB41" i="6"/>
  <c r="BA41" i="6"/>
  <c r="BA43" i="6"/>
  <c r="BA16" i="6"/>
  <c r="BB9" i="6"/>
  <c r="BA9" i="6"/>
  <c r="BB16" i="6"/>
  <c r="BB18" i="6"/>
  <c r="BB20" i="6"/>
  <c r="BA27" i="6"/>
  <c r="BB8" i="6"/>
  <c r="BA8" i="6"/>
  <c r="BB10" i="6"/>
  <c r="BA10" i="6"/>
  <c r="BB12" i="6"/>
  <c r="BA12" i="6"/>
  <c r="BB17" i="6"/>
  <c r="BA17" i="6"/>
  <c r="BB19" i="6"/>
  <c r="BA19" i="6"/>
  <c r="BB24" i="6"/>
  <c r="BA24" i="6"/>
  <c r="BB25" i="6"/>
  <c r="BB28" i="6"/>
  <c r="BA28" i="6"/>
  <c r="BB35" i="6"/>
  <c r="BA35" i="6"/>
  <c r="BB42" i="6"/>
  <c r="BA42" i="6"/>
  <c r="BA25" i="6"/>
  <c r="BB27" i="6"/>
  <c r="BA32" i="6"/>
  <c r="BB44" i="6"/>
  <c r="BA44" i="6"/>
  <c r="BB26" i="6"/>
  <c r="BA26" i="6"/>
  <c r="BB33" i="6"/>
  <c r="BA33" i="6"/>
  <c r="BA36" i="6"/>
  <c r="BB40" i="6"/>
  <c r="BA40" i="6"/>
  <c r="AM17" i="6"/>
  <c r="AN17" i="6"/>
  <c r="AM19" i="6"/>
  <c r="AN19" i="6"/>
  <c r="AN20" i="6"/>
  <c r="AN18" i="6"/>
  <c r="AM12" i="6"/>
  <c r="AN12" i="6"/>
  <c r="AM9" i="6"/>
  <c r="AN9" i="6"/>
  <c r="AM11" i="6"/>
  <c r="AN11" i="6"/>
  <c r="AN10" i="6"/>
  <c r="AM36" i="6"/>
  <c r="AN36" i="6"/>
  <c r="AM35" i="6"/>
  <c r="AN35" i="6"/>
  <c r="AN34" i="6"/>
  <c r="AM34" i="6"/>
  <c r="AM33" i="6"/>
  <c r="AN33" i="6"/>
  <c r="AM25" i="6"/>
  <c r="AN25" i="6"/>
  <c r="AM28" i="6"/>
  <c r="AN28" i="6"/>
  <c r="AM27" i="6"/>
  <c r="AN27" i="6"/>
  <c r="AM26" i="6"/>
  <c r="AN26" i="6"/>
  <c r="K26" i="6"/>
  <c r="L26" i="6"/>
  <c r="K25" i="6"/>
  <c r="L25" i="6"/>
  <c r="K28" i="6"/>
  <c r="L28" i="6"/>
  <c r="K27" i="6"/>
  <c r="L27" i="6"/>
  <c r="K9" i="6"/>
  <c r="L9" i="6"/>
  <c r="K12" i="6"/>
  <c r="L12" i="6"/>
  <c r="K11" i="6"/>
  <c r="L11" i="6"/>
  <c r="L10" i="6"/>
  <c r="K10" i="6"/>
  <c r="Z12" i="6"/>
  <c r="Y12" i="6"/>
  <c r="Y24" i="6"/>
  <c r="Y25" i="6"/>
  <c r="Y17" i="6"/>
  <c r="Z27" i="6"/>
  <c r="Z19" i="6"/>
  <c r="Y11" i="6"/>
  <c r="Z11" i="6"/>
  <c r="Y16" i="6"/>
  <c r="Y8" i="6"/>
  <c r="Y9" i="6"/>
  <c r="Z9" i="6"/>
  <c r="Z40" i="6"/>
  <c r="Z32" i="6"/>
  <c r="Z26" i="6"/>
  <c r="Z24" i="6"/>
  <c r="Z18" i="6"/>
  <c r="Z16" i="6"/>
  <c r="Z10" i="6"/>
  <c r="Z8" i="6"/>
  <c r="K41" i="6"/>
  <c r="L41" i="6"/>
  <c r="AM24" i="6"/>
  <c r="AN24" i="6"/>
  <c r="AN32" i="6"/>
  <c r="AM32" i="6"/>
  <c r="K8" i="6"/>
  <c r="L8" i="6"/>
  <c r="AM16" i="6"/>
  <c r="AN16" i="6"/>
  <c r="K24" i="6"/>
  <c r="L24" i="6"/>
  <c r="K16" i="6"/>
  <c r="L16" i="6"/>
  <c r="AM8" i="6"/>
  <c r="AN8" i="6"/>
  <c r="L40" i="6"/>
  <c r="K40" i="6"/>
  <c r="AN40" i="6"/>
  <c r="AM40" i="6"/>
  <c r="L32" i="6"/>
  <c r="K32" i="6"/>
</calcChain>
</file>

<file path=xl/sharedStrings.xml><?xml version="1.0" encoding="utf-8"?>
<sst xmlns="http://schemas.openxmlformats.org/spreadsheetml/2006/main" count="807" uniqueCount="103">
  <si>
    <t>duplicate sample 1</t>
  </si>
  <si>
    <t>duplicate sample 2</t>
  </si>
  <si>
    <t>avearage</t>
  </si>
  <si>
    <t>STDEV</t>
  </si>
  <si>
    <t>retention time (min)</t>
  </si>
  <si>
    <t>peak area</t>
  </si>
  <si>
    <t>ratio of peak area (x/IS)</t>
  </si>
  <si>
    <t>conc. Approx. (mM)</t>
  </si>
  <si>
    <t>IS</t>
  </si>
  <si>
    <t>reaction time (h)</t>
  </si>
  <si>
    <t>black</t>
  </si>
  <si>
    <t>pink</t>
  </si>
  <si>
    <t>blue</t>
  </si>
  <si>
    <t>brown</t>
  </si>
  <si>
    <t>green</t>
  </si>
  <si>
    <t>1h</t>
  </si>
  <si>
    <t>2h</t>
  </si>
  <si>
    <t>unknown 1</t>
  </si>
  <si>
    <t>unknown 2</t>
  </si>
  <si>
    <t>average conc. (mM)</t>
  </si>
  <si>
    <t>Stdev conc. (mM)</t>
  </si>
  <si>
    <t>Note: the conc.  here is the conc. in whole system</t>
  </si>
  <si>
    <t>internal standard (sub 10_cycloctane)</t>
  </si>
  <si>
    <t>4h</t>
  </si>
  <si>
    <t>6h</t>
  </si>
  <si>
    <t>24h</t>
  </si>
  <si>
    <t>IS: sub 10_cycoctane in organic phase (mM)</t>
  </si>
  <si>
    <t>Summary_10 uM UPO A77L crude enzyme</t>
  </si>
  <si>
    <t>IS: sub 10_cycoctane in ethyl acetate (mM)</t>
  </si>
  <si>
    <t>extraction ratio: ethyl acetate/sample</t>
  </si>
  <si>
    <t>Summary_1 uM UPO A77L crude enzyme</t>
  </si>
  <si>
    <t>STDEV conc. (mM)</t>
  </si>
  <si>
    <t xml:space="preserve">1 mM/h H2O2 </t>
  </si>
  <si>
    <t xml:space="preserve">2 mM/h H2O2 </t>
  </si>
  <si>
    <t>sub 48_A77L_10% ACN</t>
  </si>
  <si>
    <t>6.311 min</t>
  </si>
  <si>
    <t>15.652 min</t>
  </si>
  <si>
    <t>12.783 min</t>
  </si>
  <si>
    <t>methyl decanoate (substrate 48)</t>
  </si>
  <si>
    <t>15.702 min</t>
  </si>
  <si>
    <t>w-1 hydroxylation product</t>
  </si>
  <si>
    <t>w-1 ketone</t>
  </si>
  <si>
    <t>15.950 min</t>
  </si>
  <si>
    <t>6,306</t>
  </si>
  <si>
    <t>12,771</t>
  </si>
  <si>
    <t>sub 48</t>
  </si>
  <si>
    <t>15,697</t>
  </si>
  <si>
    <t>16,975</t>
  </si>
  <si>
    <t>A mM/h H2O2</t>
  </si>
  <si>
    <t>6,307</t>
  </si>
  <si>
    <t>12,770</t>
  </si>
  <si>
    <t>16,955</t>
  </si>
  <si>
    <t>12,773</t>
  </si>
  <si>
    <t>15,649</t>
  </si>
  <si>
    <t>15,699</t>
  </si>
  <si>
    <t>15,923</t>
  </si>
  <si>
    <t>15,648</t>
  </si>
  <si>
    <t>15,698</t>
  </si>
  <si>
    <t>12,772</t>
  </si>
  <si>
    <t>15,948</t>
  </si>
  <si>
    <t>15,647</t>
  </si>
  <si>
    <t>15,922</t>
  </si>
  <si>
    <t>15,646</t>
  </si>
  <si>
    <t>15,950</t>
  </si>
  <si>
    <t>6,305</t>
  </si>
  <si>
    <t>12,768</t>
  </si>
  <si>
    <t>15,645</t>
  </si>
  <si>
    <t>12,769</t>
  </si>
  <si>
    <t>15,696</t>
  </si>
  <si>
    <t>B mM/h H2O2</t>
  </si>
  <si>
    <t>Summary_A mM/h H2O2</t>
  </si>
  <si>
    <t>16,982</t>
  </si>
  <si>
    <t>12,775</t>
  </si>
  <si>
    <t>15,947</t>
  </si>
  <si>
    <t>15,700</t>
  </si>
  <si>
    <t>15,952</t>
  </si>
  <si>
    <t>15,644</t>
  </si>
  <si>
    <t>15,949</t>
  </si>
  <si>
    <t>C mM/h H2O2</t>
  </si>
  <si>
    <t>15,643</t>
  </si>
  <si>
    <t>12,766</t>
  </si>
  <si>
    <t>15,642</t>
  </si>
  <si>
    <t>Summary_C mM/h H2O2</t>
  </si>
  <si>
    <t>D mM/h H2O2</t>
  </si>
  <si>
    <t>12,767</t>
  </si>
  <si>
    <t>15,951</t>
  </si>
  <si>
    <t>15,695</t>
  </si>
  <si>
    <t>H2O2 rate (mM/h)</t>
  </si>
  <si>
    <t>ketone byproduct</t>
  </si>
  <si>
    <t>1 mM/h</t>
  </si>
  <si>
    <t>2 mM/h</t>
  </si>
  <si>
    <t>5 mM/h</t>
  </si>
  <si>
    <t>10 mM/h</t>
  </si>
  <si>
    <t>24 h_w-1 hydroxylation product</t>
  </si>
  <si>
    <t>24 h_w-1 ketone byproduct</t>
  </si>
  <si>
    <t>24 h_w-1 hydroxylation product and w-1 ketone byproduct</t>
  </si>
  <si>
    <t xml:space="preserve">            </t>
  </si>
  <si>
    <t xml:space="preserve">                                        </t>
  </si>
  <si>
    <t>Reaction robustness (h)</t>
  </si>
  <si>
    <t>ketone content (%)</t>
  </si>
  <si>
    <t>average</t>
  </si>
  <si>
    <t>parameter K</t>
  </si>
  <si>
    <t>NEED MODIFY PARAMETER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</si>
</sst>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6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0" borderId="0" xfId="0" applyFont="1" applyAlignment="1">
      <alignment horizontal="left" vertical="center"/>
    </xf>
    <xf numFmtId="164" fontId="0" fillId="0" borderId="0" xfId="0" applyNumberFormat="1" applyAlignment="1">
      <alignment horizontal="center"/>
    </xf>
    <xf numFmtId="0" fontId="0" fillId="0" borderId="0" xfId="0" applyBorder="1"/>
    <xf numFmtId="0" fontId="5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3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1" fillId="2" borderId="0" xfId="0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164" fontId="0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 applyFill="1" applyAlignment="1">
      <alignment vertical="center" wrapText="1"/>
    </xf>
    <xf numFmtId="0" fontId="0" fillId="6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3" borderId="0" xfId="0" applyFont="1" applyFill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5" xfId="0" applyFill="1" applyBorder="1"/>
    <xf numFmtId="0" fontId="0" fillId="0" borderId="6" xfId="0" applyFill="1" applyBorder="1"/>
    <xf numFmtId="0" fontId="0" fillId="0" borderId="0" xfId="0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6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ill="1" applyAlignment="1">
      <alignment vertical="center" wrapText="1"/>
    </xf>
    <xf numFmtId="165" fontId="0" fillId="0" borderId="0" xfId="0" applyNumberFormat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0" fillId="2" borderId="0" xfId="0" applyFont="1" applyFill="1" applyAlignment="1">
      <alignment horizontal="center"/>
    </xf>
    <xf numFmtId="0" fontId="0" fillId="5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3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6" fillId="6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00"/>
      <color rgb="FFFF3300"/>
      <color rgb="FF0000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924388888888889"/>
          <c:y val="5.0925925925925923E-2"/>
          <c:w val="0.77727638888888884"/>
          <c:h val="0.80523923611111115"/>
        </c:manualLayout>
      </c:layout>
      <c:scatterChart>
        <c:scatterStyle val="lineMarker"/>
        <c:varyColors val="0"/>
        <c:ser>
          <c:idx val="1"/>
          <c:order val="1"/>
          <c:tx>
            <c:strRef>
              <c:f>'10%ACN_peak area'!$B$63</c:f>
              <c:strCache>
                <c:ptCount val="1"/>
                <c:pt idx="0">
                  <c:v>w-1 hydroxylation product</c:v>
                </c:pt>
              </c:strCache>
            </c:strRef>
          </c:tx>
          <c:spPr>
            <a:ln w="1905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6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'10%ACN_peak area'!$C$76:$G$76</c:f>
                <c:numCache>
                  <c:formatCode>General</c:formatCode>
                  <c:ptCount val="5"/>
                  <c:pt idx="0">
                    <c:v>4.8023509640415123E-2</c:v>
                  </c:pt>
                  <c:pt idx="1">
                    <c:v>0.40310840607548865</c:v>
                  </c:pt>
                  <c:pt idx="2">
                    <c:v>0.17637933829808983</c:v>
                  </c:pt>
                  <c:pt idx="3">
                    <c:v>0.12996974720822982</c:v>
                  </c:pt>
                  <c:pt idx="4">
                    <c:v>6.7214863826950633E-2</c:v>
                  </c:pt>
                </c:numCache>
              </c:numRef>
            </c:plus>
            <c:minus>
              <c:numRef>
                <c:f>'10%ACN_peak area'!$C$76:$G$76</c:f>
                <c:numCache>
                  <c:formatCode>General</c:formatCode>
                  <c:ptCount val="5"/>
                  <c:pt idx="0">
                    <c:v>4.8023509640415123E-2</c:v>
                  </c:pt>
                  <c:pt idx="1">
                    <c:v>0.40310840607548865</c:v>
                  </c:pt>
                  <c:pt idx="2">
                    <c:v>0.17637933829808983</c:v>
                  </c:pt>
                  <c:pt idx="3">
                    <c:v>0.12996974720822982</c:v>
                  </c:pt>
                  <c:pt idx="4">
                    <c:v>6.7214863826950633E-2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'10%ACN_peak area'!$C$59:$H$59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24</c:v>
                </c:pt>
                <c:pt idx="5">
                  <c:v>48</c:v>
                </c:pt>
              </c:numCache>
            </c:numRef>
          </c:xVal>
          <c:yVal>
            <c:numRef>
              <c:f>'10%ACN_peak area'!$C$63:$H$63</c:f>
              <c:numCache>
                <c:formatCode>0.00</c:formatCode>
                <c:ptCount val="6"/>
                <c:pt idx="0">
                  <c:v>0.75497779435667556</c:v>
                </c:pt>
                <c:pt idx="1">
                  <c:v>2.6017476261789305</c:v>
                </c:pt>
                <c:pt idx="2">
                  <c:v>3.3626543384342815</c:v>
                </c:pt>
                <c:pt idx="3">
                  <c:v>4.8823090385592609</c:v>
                </c:pt>
                <c:pt idx="4">
                  <c:v>8.8061780444582709</c:v>
                </c:pt>
                <c:pt idx="5">
                  <c:v>8.1232597566795448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03-476B-8200-07636C1B4B20}"/>
            </c:ext>
          </c:extLst>
        </c:ser>
        <c:ser>
          <c:idx val="6"/>
          <c:order val="2"/>
          <c:tx>
            <c:strRef>
              <c:f>'10%ACN_peak area'!$B$64</c:f>
              <c:strCache>
                <c:ptCount val="1"/>
                <c:pt idx="0">
                  <c:v>unknown 1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'10%ACN_peak area'!$C$77:$G$77</c:f>
                <c:numCache>
                  <c:formatCode>General</c:formatCode>
                  <c:ptCount val="5"/>
                  <c:pt idx="0">
                    <c:v>2.1510853168798919E-2</c:v>
                  </c:pt>
                  <c:pt idx="1">
                    <c:v>1.7568411812135566E-2</c:v>
                  </c:pt>
                  <c:pt idx="2">
                    <c:v>4.7348930587793924E-3</c:v>
                  </c:pt>
                  <c:pt idx="3">
                    <c:v>5.2474188644034761E-3</c:v>
                  </c:pt>
                  <c:pt idx="4">
                    <c:v>5.1057584076608523E-3</c:v>
                  </c:pt>
                </c:numCache>
              </c:numRef>
            </c:plus>
            <c:minus>
              <c:numRef>
                <c:f>'10%ACN_peak area'!$C$77:$G$77</c:f>
                <c:numCache>
                  <c:formatCode>General</c:formatCode>
                  <c:ptCount val="5"/>
                  <c:pt idx="0">
                    <c:v>2.1510853168798919E-2</c:v>
                  </c:pt>
                  <c:pt idx="1">
                    <c:v>1.7568411812135566E-2</c:v>
                  </c:pt>
                  <c:pt idx="2">
                    <c:v>4.7348930587793924E-3</c:v>
                  </c:pt>
                  <c:pt idx="3">
                    <c:v>5.2474188644034761E-3</c:v>
                  </c:pt>
                  <c:pt idx="4">
                    <c:v>5.1057584076608523E-3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'10%ACN_peak area'!$C$59:$H$59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24</c:v>
                </c:pt>
                <c:pt idx="5">
                  <c:v>48</c:v>
                </c:pt>
              </c:numCache>
            </c:numRef>
          </c:xVal>
          <c:yVal>
            <c:numRef>
              <c:f>'10%ACN_peak area'!$C$64:$H$64</c:f>
              <c:numCache>
                <c:formatCode>0.00</c:formatCode>
                <c:ptCount val="6"/>
                <c:pt idx="0">
                  <c:v>4.2074948112405038E-2</c:v>
                </c:pt>
                <c:pt idx="1">
                  <c:v>6.9357142631042576E-2</c:v>
                </c:pt>
                <c:pt idx="2">
                  <c:v>7.8768917276026501E-2</c:v>
                </c:pt>
                <c:pt idx="3">
                  <c:v>9.1322170436402644E-2</c:v>
                </c:pt>
                <c:pt idx="4">
                  <c:v>0.14866786418870437</c:v>
                </c:pt>
                <c:pt idx="5">
                  <c:v>0.12805471074579278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B03-476B-8200-07636C1B4B20}"/>
            </c:ext>
          </c:extLst>
        </c:ser>
        <c:ser>
          <c:idx val="0"/>
          <c:order val="3"/>
          <c:tx>
            <c:strRef>
              <c:f>'10%ACN_peak area'!$B$62</c:f>
              <c:strCache>
                <c:ptCount val="1"/>
                <c:pt idx="0">
                  <c:v>w-1 ketone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'10%ACN_peak area'!$C$75:$G$75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2.38200141027879E-3</c:v>
                  </c:pt>
                  <c:pt idx="2">
                    <c:v>3.0184992356496392E-2</c:v>
                  </c:pt>
                  <c:pt idx="3">
                    <c:v>2.8333580746538568E-2</c:v>
                  </c:pt>
                  <c:pt idx="4">
                    <c:v>1.1818153923609482E-2</c:v>
                  </c:pt>
                </c:numCache>
              </c:numRef>
            </c:plus>
            <c:minus>
              <c:numRef>
                <c:f>'10%ACN_peak area'!$C$75:$G$75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2.38200141027879E-3</c:v>
                  </c:pt>
                  <c:pt idx="2">
                    <c:v>3.0184992356496392E-2</c:v>
                  </c:pt>
                  <c:pt idx="3">
                    <c:v>2.8333580746538568E-2</c:v>
                  </c:pt>
                  <c:pt idx="4">
                    <c:v>1.1818153923609482E-2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'10%ACN_peak area'!$C$59:$H$59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24</c:v>
                </c:pt>
                <c:pt idx="5">
                  <c:v>48</c:v>
                </c:pt>
              </c:numCache>
            </c:numRef>
          </c:xVal>
          <c:yVal>
            <c:numRef>
              <c:f>'10%ACN_peak area'!$C$62:$H$62</c:f>
              <c:numCache>
                <c:formatCode>0.00</c:formatCode>
                <c:ptCount val="6"/>
                <c:pt idx="0">
                  <c:v>0</c:v>
                </c:pt>
                <c:pt idx="1">
                  <c:v>0.19922482971951022</c:v>
                </c:pt>
                <c:pt idx="2">
                  <c:v>0.29999415360522735</c:v>
                </c:pt>
                <c:pt idx="3">
                  <c:v>0.63832629690501141</c:v>
                </c:pt>
                <c:pt idx="4">
                  <c:v>2.514589241208812</c:v>
                </c:pt>
                <c:pt idx="5">
                  <c:v>2.3267185319489156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73-42FD-AF82-ABF4490A53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8226488"/>
        <c:axId val="618222552"/>
        <c:extLst>
          <c:ext xmlns:c15="http://schemas.microsoft.com/office/drawing/2012/chart" uri="{02D57815-91ED-43cb-92C2-25804820EDAC}">
            <c15:filteredScatterSeries>
              <c15:ser>
                <c:idx val="7"/>
                <c:order val="0"/>
                <c:tx>
                  <c:strRef>
                    <c:extLst>
                      <c:ext uri="{02D57815-91ED-43cb-92C2-25804820EDAC}">
                        <c15:formulaRef>
                          <c15:sqref>'10%ACN_peak area'!$B$61</c15:sqref>
                        </c15:formulaRef>
                      </c:ext>
                    </c:extLst>
                    <c:strCache>
                      <c:ptCount val="1"/>
                      <c:pt idx="0">
                        <c:v>sub 48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9525">
                      <a:solidFill>
                        <a:schemeClr val="accent2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'10%ACN_peak area'!$C$74:$G$74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0.31872136720143496</c:v>
                        </c:pt>
                        <c:pt idx="1">
                          <c:v>0.44554757777102716</c:v>
                        </c:pt>
                        <c:pt idx="2">
                          <c:v>5.3304530377277524E-2</c:v>
                        </c:pt>
                        <c:pt idx="3">
                          <c:v>0.22312566040472148</c:v>
                        </c:pt>
                        <c:pt idx="4">
                          <c:v>1.1261464855699364E-2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'10%ACN_peak area'!$C$74:$G$74</c15:sqref>
                          </c15:formulaRef>
                        </c:ext>
                      </c:extLst>
                      <c:numCache>
                        <c:formatCode>General</c:formatCode>
                        <c:ptCount val="5"/>
                        <c:pt idx="0">
                          <c:v>0.31872136720143496</c:v>
                        </c:pt>
                        <c:pt idx="1">
                          <c:v>0.44554757777102716</c:v>
                        </c:pt>
                        <c:pt idx="2">
                          <c:v>5.3304530377277524E-2</c:v>
                        </c:pt>
                        <c:pt idx="3">
                          <c:v>0.22312566040472148</c:v>
                        </c:pt>
                        <c:pt idx="4">
                          <c:v>1.1261464855699364E-2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xVal>
                  <c:numRef>
                    <c:extLst>
                      <c:ext uri="{02D57815-91ED-43cb-92C2-25804820EDAC}">
                        <c15:formulaRef>
                          <c15:sqref>'10%ACN_peak area'!$C$59:$G$59</c15:sqref>
                        </c15:formulaRef>
                      </c:ext>
                    </c:extLst>
                    <c:numCache>
                      <c:formatCode>General</c:formatCode>
                      <c:ptCount val="5"/>
                      <c:pt idx="0">
                        <c:v>1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24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'10%ACN_peak area'!$C$61:$G$61</c15:sqref>
                        </c15:formulaRef>
                      </c:ext>
                    </c:extLst>
                    <c:numCache>
                      <c:formatCode>0.00</c:formatCode>
                      <c:ptCount val="5"/>
                      <c:pt idx="0">
                        <c:v>1.334460453406511</c:v>
                      </c:pt>
                      <c:pt idx="1">
                        <c:v>0.90783586681836848</c:v>
                      </c:pt>
                      <c:pt idx="2">
                        <c:v>0.46417507415921522</c:v>
                      </c:pt>
                      <c:pt idx="3">
                        <c:v>0.3512708197221861</c:v>
                      </c:pt>
                      <c:pt idx="4">
                        <c:v>0.45228439062129588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7-AB03-476B-8200-07636C1B4B20}"/>
                  </c:ext>
                </c:extLst>
              </c15:ser>
            </c15:filteredScatterSeries>
          </c:ext>
        </c:extLst>
      </c:scatterChart>
      <c:valAx>
        <c:axId val="618226488"/>
        <c:scaling>
          <c:orientation val="minMax"/>
          <c:max val="4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Reaction 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222552"/>
        <c:crosses val="autoZero"/>
        <c:crossBetween val="midCat"/>
        <c:majorUnit val="12"/>
      </c:valAx>
      <c:valAx>
        <c:axId val="618222552"/>
        <c:scaling>
          <c:orientation val="minMax"/>
          <c:max val="1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(mM)</a:t>
                </a:r>
              </a:p>
            </c:rich>
          </c:tx>
          <c:layout>
            <c:manualLayout>
              <c:xMode val="edge"/>
              <c:yMode val="edge"/>
              <c:x val="2.2236608899633664E-2"/>
              <c:y val="0.241265310586176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226488"/>
        <c:crosses val="autoZero"/>
        <c:crossBetween val="midCat"/>
        <c:majorUnit val="2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2262128625533196"/>
          <c:y val="8.6631362743106774E-2"/>
          <c:w val="0.63872777777777778"/>
          <c:h val="0.1806088918002445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1"/>
          <c:tx>
            <c:strRef>
              <c:f>'10%ACN_peak area'!$P$62</c:f>
              <c:strCache>
                <c:ptCount val="1"/>
                <c:pt idx="0">
                  <c:v>w-1 ketone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'10%ACN_peak area'!$Q$75:$U$75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1.6314185389271787E-2</c:v>
                  </c:pt>
                  <c:pt idx="2">
                    <c:v>1.6317072663968635E-2</c:v>
                  </c:pt>
                  <c:pt idx="3">
                    <c:v>8.6263959574540052E-3</c:v>
                  </c:pt>
                  <c:pt idx="4">
                    <c:v>3.7198577447848345E-2</c:v>
                  </c:pt>
                </c:numCache>
              </c:numRef>
            </c:plus>
            <c:minus>
              <c:numRef>
                <c:f>'10%ACN_peak area'!$Q$75:$U$75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1.6314185389271787E-2</c:v>
                  </c:pt>
                  <c:pt idx="2">
                    <c:v>1.6317072663968635E-2</c:v>
                  </c:pt>
                  <c:pt idx="3">
                    <c:v>8.6263959574540052E-3</c:v>
                  </c:pt>
                  <c:pt idx="4">
                    <c:v>3.7198577447848345E-2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'10%ACN_peak area'!$Q$59:$V$59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24</c:v>
                </c:pt>
                <c:pt idx="5">
                  <c:v>48</c:v>
                </c:pt>
              </c:numCache>
            </c:numRef>
          </c:xVal>
          <c:yVal>
            <c:numRef>
              <c:f>'10%ACN_peak area'!$Q$62:$V$62</c:f>
              <c:numCache>
                <c:formatCode>0.00</c:formatCode>
                <c:ptCount val="6"/>
                <c:pt idx="0">
                  <c:v>0</c:v>
                </c:pt>
                <c:pt idx="1">
                  <c:v>0.73656012604784682</c:v>
                </c:pt>
                <c:pt idx="2">
                  <c:v>1.1579937872391808</c:v>
                </c:pt>
                <c:pt idx="3">
                  <c:v>1.8377558158792597</c:v>
                </c:pt>
                <c:pt idx="4">
                  <c:v>2.080043409201898</c:v>
                </c:pt>
                <c:pt idx="5">
                  <c:v>1.8556892546394921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889-49C2-B726-DE1978B22718}"/>
            </c:ext>
          </c:extLst>
        </c:ser>
        <c:ser>
          <c:idx val="3"/>
          <c:order val="2"/>
          <c:tx>
            <c:strRef>
              <c:f>'10%ACN_peak area'!$P$63</c:f>
              <c:strCache>
                <c:ptCount val="1"/>
                <c:pt idx="0">
                  <c:v>w-1 hydroxylation product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'10%ACN_peak area'!$Q$76:$U$76</c:f>
                <c:numCache>
                  <c:formatCode>General</c:formatCode>
                  <c:ptCount val="5"/>
                  <c:pt idx="0">
                    <c:v>0.27205509278238926</c:v>
                  </c:pt>
                  <c:pt idx="1">
                    <c:v>2.6468385432391991E-2</c:v>
                  </c:pt>
                  <c:pt idx="2">
                    <c:v>3.659239168490714E-2</c:v>
                  </c:pt>
                  <c:pt idx="3">
                    <c:v>0.10992518903813665</c:v>
                  </c:pt>
                  <c:pt idx="4">
                    <c:v>4.9470984288618208E-2</c:v>
                  </c:pt>
                </c:numCache>
              </c:numRef>
            </c:plus>
            <c:minus>
              <c:numRef>
                <c:f>'10%ACN_peak area'!$Q$76:$U$76</c:f>
                <c:numCache>
                  <c:formatCode>General</c:formatCode>
                  <c:ptCount val="5"/>
                  <c:pt idx="0">
                    <c:v>0.27205509278238926</c:v>
                  </c:pt>
                  <c:pt idx="1">
                    <c:v>2.6468385432391991E-2</c:v>
                  </c:pt>
                  <c:pt idx="2">
                    <c:v>3.659239168490714E-2</c:v>
                  </c:pt>
                  <c:pt idx="3">
                    <c:v>0.10992518903813665</c:v>
                  </c:pt>
                  <c:pt idx="4">
                    <c:v>4.9470984288618208E-2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'10%ACN_peak area'!$Q$59:$V$59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24</c:v>
                </c:pt>
                <c:pt idx="5">
                  <c:v>48</c:v>
                </c:pt>
              </c:numCache>
            </c:numRef>
          </c:xVal>
          <c:yVal>
            <c:numRef>
              <c:f>'10%ACN_peak area'!$Q$63:$V$63</c:f>
              <c:numCache>
                <c:formatCode>0.00</c:formatCode>
                <c:ptCount val="6"/>
                <c:pt idx="0">
                  <c:v>0.24454869324279641</c:v>
                </c:pt>
                <c:pt idx="1">
                  <c:v>0.74570795361861308</c:v>
                </c:pt>
                <c:pt idx="2">
                  <c:v>4.9080836696440322</c:v>
                </c:pt>
                <c:pt idx="3">
                  <c:v>6.4320119924624128</c:v>
                </c:pt>
                <c:pt idx="4">
                  <c:v>6.736184778354434</c:v>
                </c:pt>
                <c:pt idx="5">
                  <c:v>6.1607311664258084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889-49C2-B726-DE1978B22718}"/>
            </c:ext>
          </c:extLst>
        </c:ser>
        <c:ser>
          <c:idx val="4"/>
          <c:order val="3"/>
          <c:tx>
            <c:strRef>
              <c:f>'10%ACN_peak area'!$P$64</c:f>
              <c:strCache>
                <c:ptCount val="1"/>
                <c:pt idx="0">
                  <c:v>unknown 1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'10%ACN_peak area'!$Q$75:$U$75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1.6314185389271787E-2</c:v>
                  </c:pt>
                  <c:pt idx="2">
                    <c:v>1.6317072663968635E-2</c:v>
                  </c:pt>
                  <c:pt idx="3">
                    <c:v>8.6263959574540052E-3</c:v>
                  </c:pt>
                  <c:pt idx="4">
                    <c:v>3.7198577447848345E-2</c:v>
                  </c:pt>
                </c:numCache>
              </c:numRef>
            </c:plus>
            <c:minus>
              <c:numRef>
                <c:f>'10%ACN_peak area'!$Q$75:$U$75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1.6314185389271787E-2</c:v>
                  </c:pt>
                  <c:pt idx="2">
                    <c:v>1.6317072663968635E-2</c:v>
                  </c:pt>
                  <c:pt idx="3">
                    <c:v>8.6263959574540052E-3</c:v>
                  </c:pt>
                  <c:pt idx="4">
                    <c:v>3.7198577447848345E-2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'10%ACN_peak area'!$Q$59:$V$59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24</c:v>
                </c:pt>
                <c:pt idx="5">
                  <c:v>48</c:v>
                </c:pt>
              </c:numCache>
            </c:numRef>
          </c:xVal>
          <c:yVal>
            <c:numRef>
              <c:f>'10%ACN_peak area'!$Q$64:$V$64</c:f>
              <c:numCache>
                <c:formatCode>0.00</c:formatCode>
                <c:ptCount val="6"/>
                <c:pt idx="0">
                  <c:v>0</c:v>
                </c:pt>
                <c:pt idx="1">
                  <c:v>6.9198083678803896E-2</c:v>
                </c:pt>
                <c:pt idx="2">
                  <c:v>8.8239814355777935E-2</c:v>
                </c:pt>
                <c:pt idx="3">
                  <c:v>0.11289412587395316</c:v>
                </c:pt>
                <c:pt idx="4">
                  <c:v>0.12465664800361118</c:v>
                </c:pt>
                <c:pt idx="5">
                  <c:v>9.0362015312347832E-2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889-49C2-B726-DE1978B22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7287480"/>
        <c:axId val="40728912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0"/>
                <c:tx>
                  <c:strRef>
                    <c:extLst>
                      <c:ext uri="{02D57815-91ED-43cb-92C2-25804820EDAC}">
                        <c15:formulaRef>
                          <c15:sqref>'10%ACN_peak area'!$P$61</c15:sqref>
                        </c15:formulaRef>
                      </c:ext>
                    </c:extLst>
                    <c:strCache>
                      <c:ptCount val="1"/>
                      <c:pt idx="0">
                        <c:v>sub 48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'10%ACN_peak area'!$Q$59:$V$59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1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24</c:v>
                      </c:pt>
                      <c:pt idx="5">
                        <c:v>48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'10%ACN_peak area'!$Q$61:$V$61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1.1318159275555102</c:v>
                      </c:pt>
                      <c:pt idx="1">
                        <c:v>0.46238167482391196</c:v>
                      </c:pt>
                      <c:pt idx="2">
                        <c:v>0.64515545904897387</c:v>
                      </c:pt>
                      <c:pt idx="3">
                        <c:v>0.45798330825812128</c:v>
                      </c:pt>
                      <c:pt idx="4">
                        <c:v>0.75922038651560397</c:v>
                      </c:pt>
                      <c:pt idx="5">
                        <c:v>0.70642445297275125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3889-49C2-B726-DE1978B22718}"/>
                  </c:ext>
                </c:extLst>
              </c15:ser>
            </c15:filteredScatterSeries>
          </c:ext>
        </c:extLst>
      </c:scatterChart>
      <c:valAx>
        <c:axId val="407287480"/>
        <c:scaling>
          <c:orientation val="minMax"/>
          <c:max val="48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7289120"/>
        <c:crosses val="autoZero"/>
        <c:crossBetween val="midCat"/>
        <c:majorUnit val="12"/>
      </c:valAx>
      <c:valAx>
        <c:axId val="407289120"/>
        <c:scaling>
          <c:orientation val="minMax"/>
          <c:max val="10"/>
          <c:min val="0"/>
        </c:scaling>
        <c:delete val="0"/>
        <c:axPos val="l"/>
        <c:numFmt formatCode="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7287480"/>
        <c:crosses val="autoZero"/>
        <c:crossBetween val="midCat"/>
        <c:majorUnit val="2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2"/>
          <c:tx>
            <c:strRef>
              <c:f>'10%ACN_peak area'!$AD$62</c:f>
              <c:strCache>
                <c:ptCount val="1"/>
                <c:pt idx="0">
                  <c:v>w-1 ketone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'10%ACN_peak area'!$AE$59:$AJ$59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24</c:v>
                </c:pt>
                <c:pt idx="5">
                  <c:v>48</c:v>
                </c:pt>
              </c:numCache>
            </c:numRef>
          </c:xVal>
          <c:yVal>
            <c:numRef>
              <c:f>'10%ACN_peak area'!$AE$62:$AJ$62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1.4811013985673205</c:v>
                </c:pt>
                <c:pt idx="5" formatCode="General">
                  <c:v>1.364937998928438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EF-4EEA-A5E1-9D96AC9CA064}"/>
            </c:ext>
          </c:extLst>
        </c:ser>
        <c:ser>
          <c:idx val="3"/>
          <c:order val="3"/>
          <c:tx>
            <c:strRef>
              <c:f>'10%ACN_peak area'!$AD$63</c:f>
              <c:strCache>
                <c:ptCount val="1"/>
                <c:pt idx="0">
                  <c:v>w-1 hydroxylation product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'10%ACN_peak area'!$AE$59:$AJ$59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24</c:v>
                </c:pt>
                <c:pt idx="5">
                  <c:v>48</c:v>
                </c:pt>
              </c:numCache>
            </c:numRef>
          </c:xVal>
          <c:yVal>
            <c:numRef>
              <c:f>'10%ACN_peak area'!$AE$63:$AJ$63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4.9187133943965167</c:v>
                </c:pt>
                <c:pt idx="5" formatCode="General">
                  <c:v>4.5866921888641699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EF-4EEA-A5E1-9D96AC9CA064}"/>
            </c:ext>
          </c:extLst>
        </c:ser>
        <c:ser>
          <c:idx val="4"/>
          <c:order val="4"/>
          <c:tx>
            <c:strRef>
              <c:f>'10%ACN_peak area'!$AD$64</c:f>
              <c:strCache>
                <c:ptCount val="1"/>
                <c:pt idx="0">
                  <c:v>unknown 1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'10%ACN_peak area'!$AE$59:$AJ$59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24</c:v>
                </c:pt>
                <c:pt idx="5">
                  <c:v>48</c:v>
                </c:pt>
              </c:numCache>
            </c:numRef>
          </c:xVal>
          <c:yVal>
            <c:numRef>
              <c:f>'10%ACN_peak area'!$AE$64:$AJ$64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8.6993957081793055E-2</c:v>
                </c:pt>
                <c:pt idx="5" formatCode="General">
                  <c:v>7.4643073795933296E-2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FEF-4EEA-A5E1-9D96AC9CA0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052944"/>
        <c:axId val="55805261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'10%ACN_peak area'!$AD$60</c15:sqref>
                        </c15:formulaRef>
                      </c:ext>
                    </c:extLst>
                    <c:strCache>
                      <c:ptCount val="1"/>
                      <c:pt idx="0">
                        <c:v>IS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'10%ACN_peak area'!$AE$59:$AJ$59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1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24</c:v>
                      </c:pt>
                      <c:pt idx="5">
                        <c:v>48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'10%ACN_peak area'!$AE$60:$AJ$60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10</c:v>
                      </c:pt>
                      <c:pt idx="1">
                        <c:v>10</c:v>
                      </c:pt>
                      <c:pt idx="2">
                        <c:v>10</c:v>
                      </c:pt>
                      <c:pt idx="3">
                        <c:v>10</c:v>
                      </c:pt>
                      <c:pt idx="4">
                        <c:v>10</c:v>
                      </c:pt>
                      <c:pt idx="5" formatCode="General">
                        <c:v>10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6FEF-4EEA-A5E1-9D96AC9CA064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'10%ACN_peak area'!$AD$61</c15:sqref>
                        </c15:formulaRef>
                      </c:ext>
                    </c:extLst>
                    <c:strCache>
                      <c:ptCount val="1"/>
                      <c:pt idx="0">
                        <c:v>sub 48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'10%ACN_peak area'!$AE$59:$AJ$59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1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24</c:v>
                      </c:pt>
                      <c:pt idx="5">
                        <c:v>48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'10%ACN_peak area'!$AE$61:$AJ$61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1.6810703251848718</c:v>
                      </c:pt>
                      <c:pt idx="1">
                        <c:v>0.73054467543277157</c:v>
                      </c:pt>
                      <c:pt idx="2">
                        <c:v>1.0581397477803014</c:v>
                      </c:pt>
                      <c:pt idx="3">
                        <c:v>1.0376076491272053</c:v>
                      </c:pt>
                      <c:pt idx="4">
                        <c:v>0.65188546050325735</c:v>
                      </c:pt>
                      <c:pt idx="5" formatCode="General">
                        <c:v>0.49053004928466815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6FEF-4EEA-A5E1-9D96AC9CA064}"/>
                  </c:ext>
                </c:extLst>
              </c15:ser>
            </c15:filteredScatterSeries>
          </c:ext>
        </c:extLst>
      </c:scatterChart>
      <c:valAx>
        <c:axId val="558052944"/>
        <c:scaling>
          <c:orientation val="minMax"/>
          <c:max val="4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052616"/>
        <c:crosses val="autoZero"/>
        <c:crossBetween val="midCat"/>
        <c:majorUnit val="12"/>
      </c:valAx>
      <c:valAx>
        <c:axId val="558052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0529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8192834329443757E-2"/>
          <c:y val="0.94552019980553281"/>
          <c:w val="0.89999987350978716"/>
          <c:h val="5.44798001944672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2"/>
          <c:order val="2"/>
          <c:tx>
            <c:strRef>
              <c:f>'10%ACN_peak area'!$AR$62</c:f>
              <c:strCache>
                <c:ptCount val="1"/>
                <c:pt idx="0">
                  <c:v>w-1 ketone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'10%ACN_peak area'!$AS$59:$AX$59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24</c:v>
                </c:pt>
                <c:pt idx="5">
                  <c:v>48</c:v>
                </c:pt>
              </c:numCache>
            </c:numRef>
          </c:xVal>
          <c:yVal>
            <c:numRef>
              <c:f>'10%ACN_peak area'!$AS$62:$AX$62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0.65703688698189222</c:v>
                </c:pt>
                <c:pt idx="5" formatCode="General">
                  <c:v>0.58933847042722565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6A8-4C9C-A501-50258C1382E5}"/>
            </c:ext>
          </c:extLst>
        </c:ser>
        <c:ser>
          <c:idx val="3"/>
          <c:order val="3"/>
          <c:tx>
            <c:strRef>
              <c:f>'10%ACN_peak area'!$AR$63</c:f>
              <c:strCache>
                <c:ptCount val="1"/>
                <c:pt idx="0">
                  <c:v>w-1 hydroxylation product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'10%ACN_peak area'!$AS$59:$AX$59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24</c:v>
                </c:pt>
                <c:pt idx="5">
                  <c:v>48</c:v>
                </c:pt>
              </c:numCache>
            </c:numRef>
          </c:xVal>
          <c:yVal>
            <c:numRef>
              <c:f>'10%ACN_peak area'!$AS$63:$AX$63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1.9145302292158899</c:v>
                </c:pt>
                <c:pt idx="5" formatCode="General">
                  <c:v>1.8362745825131781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6A8-4C9C-A501-50258C1382E5}"/>
            </c:ext>
          </c:extLst>
        </c:ser>
        <c:ser>
          <c:idx val="4"/>
          <c:order val="4"/>
          <c:tx>
            <c:strRef>
              <c:f>'10%ACN_peak area'!$AR$64</c:f>
              <c:strCache>
                <c:ptCount val="1"/>
                <c:pt idx="0">
                  <c:v>unknown 1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'10%ACN_peak area'!$AS$59:$AX$59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24</c:v>
                </c:pt>
                <c:pt idx="5">
                  <c:v>48</c:v>
                </c:pt>
              </c:numCache>
            </c:numRef>
          </c:xVal>
          <c:yVal>
            <c:numRef>
              <c:f>'10%ACN_peak area'!$AS$64:$AX$64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6A8-4C9C-A501-50258C1382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020144"/>
        <c:axId val="5580244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'10%ACN_peak area'!$AR$60</c15:sqref>
                        </c15:formulaRef>
                      </c:ext>
                    </c:extLst>
                    <c:strCache>
                      <c:ptCount val="1"/>
                      <c:pt idx="0">
                        <c:v>IS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'10%ACN_peak area'!$AS$59:$AX$59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1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24</c:v>
                      </c:pt>
                      <c:pt idx="5">
                        <c:v>48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'10%ACN_peak area'!$AS$60:$AX$60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10</c:v>
                      </c:pt>
                      <c:pt idx="1">
                        <c:v>10</c:v>
                      </c:pt>
                      <c:pt idx="2">
                        <c:v>10</c:v>
                      </c:pt>
                      <c:pt idx="3">
                        <c:v>10</c:v>
                      </c:pt>
                      <c:pt idx="4">
                        <c:v>10</c:v>
                      </c:pt>
                      <c:pt idx="5" formatCode="General">
                        <c:v>10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96A8-4C9C-A501-50258C1382E5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'10%ACN_peak area'!$AR$61</c15:sqref>
                        </c15:formulaRef>
                      </c:ext>
                    </c:extLst>
                    <c:strCache>
                      <c:ptCount val="1"/>
                      <c:pt idx="0">
                        <c:v>sub 48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'10%ACN_peak area'!$AS$59:$AX$59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1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24</c:v>
                      </c:pt>
                      <c:pt idx="5">
                        <c:v>48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'10%ACN_peak area'!$AS$61:$AX$61</c15:sqref>
                        </c15:formulaRef>
                      </c:ext>
                    </c:extLst>
                    <c:numCache>
                      <c:formatCode>0.00</c:formatCode>
                      <c:ptCount val="6"/>
                      <c:pt idx="0">
                        <c:v>1.9113717039060669</c:v>
                      </c:pt>
                      <c:pt idx="1">
                        <c:v>1.3908528286102655</c:v>
                      </c:pt>
                      <c:pt idx="2">
                        <c:v>1.4871684560422027</c:v>
                      </c:pt>
                      <c:pt idx="3">
                        <c:v>0.75300244409944239</c:v>
                      </c:pt>
                      <c:pt idx="4">
                        <c:v>0.10564915369154541</c:v>
                      </c:pt>
                      <c:pt idx="5" formatCode="General">
                        <c:v>0.13072583295765833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96A8-4C9C-A501-50258C1382E5}"/>
                  </c:ext>
                </c:extLst>
              </c15:ser>
            </c15:filteredScatterSeries>
          </c:ext>
        </c:extLst>
      </c:scatterChart>
      <c:valAx>
        <c:axId val="558020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024408"/>
        <c:crosses val="autoZero"/>
        <c:crossBetween val="midCat"/>
      </c:valAx>
      <c:valAx>
        <c:axId val="558024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0201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'10%ACN_peak area'!$B$87</c:f>
              <c:strCache>
                <c:ptCount val="1"/>
                <c:pt idx="0">
                  <c:v>1 mM/h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'10%ACN_peak area'!$C$86:$H$86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24</c:v>
                </c:pt>
                <c:pt idx="5">
                  <c:v>48</c:v>
                </c:pt>
              </c:numCache>
            </c:numRef>
          </c:xVal>
          <c:yVal>
            <c:numRef>
              <c:f>'10%ACN_peak area'!$C$87:$H$87</c:f>
              <c:numCache>
                <c:formatCode>0.000</c:formatCode>
                <c:ptCount val="6"/>
                <c:pt idx="0">
                  <c:v>0.75497779435667556</c:v>
                </c:pt>
                <c:pt idx="1">
                  <c:v>2.6017476261789305</c:v>
                </c:pt>
                <c:pt idx="2">
                  <c:v>3.3626543384342815</c:v>
                </c:pt>
                <c:pt idx="3">
                  <c:v>4.8823090385592609</c:v>
                </c:pt>
                <c:pt idx="4">
                  <c:v>8.8061780444582709</c:v>
                </c:pt>
                <c:pt idx="5">
                  <c:v>8.1232597566795448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B9-43A2-979C-8289926BFFBA}"/>
            </c:ext>
          </c:extLst>
        </c:ser>
        <c:ser>
          <c:idx val="1"/>
          <c:order val="1"/>
          <c:tx>
            <c:strRef>
              <c:f>'10%ACN_peak area'!$B$88</c:f>
              <c:strCache>
                <c:ptCount val="1"/>
                <c:pt idx="0">
                  <c:v>2 mM/h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'10%ACN_peak area'!$C$86:$H$86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24</c:v>
                </c:pt>
                <c:pt idx="5">
                  <c:v>48</c:v>
                </c:pt>
              </c:numCache>
            </c:numRef>
          </c:xVal>
          <c:yVal>
            <c:numRef>
              <c:f>'10%ACN_peak area'!$C$88:$H$88</c:f>
              <c:numCache>
                <c:formatCode>0.000</c:formatCode>
                <c:ptCount val="6"/>
                <c:pt idx="0">
                  <c:v>0.24454869324279641</c:v>
                </c:pt>
                <c:pt idx="1">
                  <c:v>0.74570795361861308</c:v>
                </c:pt>
                <c:pt idx="2">
                  <c:v>4.9080836696440322</c:v>
                </c:pt>
                <c:pt idx="3">
                  <c:v>6.4320119924624128</c:v>
                </c:pt>
                <c:pt idx="4">
                  <c:v>6.736184778354434</c:v>
                </c:pt>
                <c:pt idx="5">
                  <c:v>6.1607311664258084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AB9-43A2-979C-8289926BFFBA}"/>
            </c:ext>
          </c:extLst>
        </c:ser>
        <c:ser>
          <c:idx val="2"/>
          <c:order val="2"/>
          <c:tx>
            <c:strRef>
              <c:f>'10%ACN_peak area'!$B$89</c:f>
              <c:strCache>
                <c:ptCount val="1"/>
                <c:pt idx="0">
                  <c:v>5 mM/h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'10%ACN_peak area'!$C$86:$H$86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24</c:v>
                </c:pt>
                <c:pt idx="5">
                  <c:v>48</c:v>
                </c:pt>
              </c:numCache>
            </c:numRef>
          </c:xVal>
          <c:yVal>
            <c:numRef>
              <c:f>'10%ACN_peak area'!$C$89:$H$89</c:f>
              <c:numCache>
                <c:formatCode>0.000</c:formatCode>
                <c:ptCount val="6"/>
                <c:pt idx="4">
                  <c:v>4.9187133943965167</c:v>
                </c:pt>
                <c:pt idx="5">
                  <c:v>4.5866921888641699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AB9-43A2-979C-8289926BFFBA}"/>
            </c:ext>
          </c:extLst>
        </c:ser>
        <c:ser>
          <c:idx val="3"/>
          <c:order val="3"/>
          <c:tx>
            <c:strRef>
              <c:f>'10%ACN_peak area'!$B$90</c:f>
              <c:strCache>
                <c:ptCount val="1"/>
                <c:pt idx="0">
                  <c:v>10 mM/h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'10%ACN_peak area'!$C$86:$H$86</c:f>
              <c:numCache>
                <c:formatCode>General</c:formatCode>
                <c:ptCount val="6"/>
                <c:pt idx="0">
                  <c:v>1</c:v>
                </c:pt>
                <c:pt idx="1">
                  <c:v>3</c:v>
                </c:pt>
                <c:pt idx="2">
                  <c:v>4</c:v>
                </c:pt>
                <c:pt idx="3">
                  <c:v>6</c:v>
                </c:pt>
                <c:pt idx="4">
                  <c:v>24</c:v>
                </c:pt>
                <c:pt idx="5">
                  <c:v>48</c:v>
                </c:pt>
              </c:numCache>
            </c:numRef>
          </c:xVal>
          <c:yVal>
            <c:numRef>
              <c:f>'10%ACN_peak area'!$C$90:$H$90</c:f>
              <c:numCache>
                <c:formatCode>0.000</c:formatCode>
                <c:ptCount val="6"/>
                <c:pt idx="4">
                  <c:v>1.9145302292158899</c:v>
                </c:pt>
                <c:pt idx="5">
                  <c:v>1.8362745825131781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AB9-43A2-979C-8289926BFF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4075280"/>
        <c:axId val="624075936"/>
      </c:scatterChart>
      <c:valAx>
        <c:axId val="624075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075936"/>
        <c:crosses val="autoZero"/>
        <c:crossBetween val="midCat"/>
      </c:valAx>
      <c:valAx>
        <c:axId val="624075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075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42646058131622"/>
          <c:y val="4.5267489711934158E-2"/>
          <c:w val="0.72687232051105832"/>
          <c:h val="0.7973791666666666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'10%ACN_peak area'!$C$117</c:f>
              <c:strCache>
                <c:ptCount val="1"/>
                <c:pt idx="0">
                  <c:v>                                        </c:v>
                </c:pt>
              </c:strCache>
            </c:strRef>
          </c:tx>
          <c:spPr>
            <a:solidFill>
              <a:srgbClr val="0000FF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'10%ACN_peak area'!$C$125:$C$128</c:f>
                <c:numCache>
                  <c:formatCode>General</c:formatCode>
                  <c:ptCount val="4"/>
                  <c:pt idx="0">
                    <c:v>4.5140942798489223E-2</c:v>
                  </c:pt>
                  <c:pt idx="1">
                    <c:v>7.3824841529977286E-2</c:v>
                  </c:pt>
                  <c:pt idx="2">
                    <c:v>0.15826482914362744</c:v>
                  </c:pt>
                  <c:pt idx="3">
                    <c:v>6.8857709106263237E-2</c:v>
                  </c:pt>
                </c:numCache>
              </c:numRef>
            </c:plus>
            <c:minus>
              <c:numRef>
                <c:f>'10%ACN_peak area'!$C$125:$C$128</c:f>
                <c:numCache>
                  <c:formatCode>General</c:formatCode>
                  <c:ptCount val="4"/>
                  <c:pt idx="0">
                    <c:v>4.5140942798489223E-2</c:v>
                  </c:pt>
                  <c:pt idx="1">
                    <c:v>7.3824841529977286E-2</c:v>
                  </c:pt>
                  <c:pt idx="2">
                    <c:v>0.15826482914362744</c:v>
                  </c:pt>
                  <c:pt idx="3">
                    <c:v>6.8857709106263237E-2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'10%ACN_peak area'!$B$118:$B$121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</c:numCache>
            </c:numRef>
          </c:cat>
          <c:val>
            <c:numRef>
              <c:f>'10%ACN_peak area'!$C$118:$C$121</c:f>
              <c:numCache>
                <c:formatCode>0.000</c:formatCode>
                <c:ptCount val="4"/>
                <c:pt idx="0">
                  <c:v>5.9141558391257689</c:v>
                </c:pt>
                <c:pt idx="1">
                  <c:v>4.3196856900352003</c:v>
                </c:pt>
                <c:pt idx="2">
                  <c:v>3.3033669539264716</c:v>
                </c:pt>
                <c:pt idx="3">
                  <c:v>1.2857825582376696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02-48FF-A336-0A63BBFEF1D1}"/>
            </c:ext>
          </c:extLst>
        </c:ser>
        <c:ser>
          <c:idx val="1"/>
          <c:order val="1"/>
          <c:tx>
            <c:strRef>
              <c:f>'10%ACN_peak area'!$D$117</c:f>
              <c:strCache>
                <c:ptCount val="1"/>
                <c:pt idx="0">
                  <c:v>            </c:v>
                </c:pt>
              </c:strCache>
            </c:strRef>
          </c:tx>
          <c:spPr>
            <a:solidFill>
              <a:srgbClr val="FF66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'10%ACN_peak area'!$D$125:$D$128</c:f>
                <c:numCache>
                  <c:formatCode>General</c:formatCode>
                  <c:ptCount val="4"/>
                  <c:pt idx="0">
                    <c:v>7.9369737566216056E-3</c:v>
                  </c:pt>
                  <c:pt idx="1">
                    <c:v>5.7934156866717877E-3</c:v>
                  </c:pt>
                  <c:pt idx="2">
                    <c:v>2.0257095161339646E-2</c:v>
                  </c:pt>
                  <c:pt idx="3">
                    <c:v>1.0742152290109937E-2</c:v>
                  </c:pt>
                </c:numCache>
              </c:numRef>
            </c:plus>
            <c:minus>
              <c:numRef>
                <c:f>'10%ACN_peak area'!$D$125:$D$128</c:f>
                <c:numCache>
                  <c:formatCode>General</c:formatCode>
                  <c:ptCount val="4"/>
                  <c:pt idx="0">
                    <c:v>7.9369737566216056E-3</c:v>
                  </c:pt>
                  <c:pt idx="1">
                    <c:v>5.7934156866717877E-3</c:v>
                  </c:pt>
                  <c:pt idx="2">
                    <c:v>2.0257095161339646E-2</c:v>
                  </c:pt>
                  <c:pt idx="3">
                    <c:v>1.0742152290109937E-2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'10%ACN_peak area'!$B$118:$B$121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5</c:v>
                </c:pt>
                <c:pt idx="3">
                  <c:v>10</c:v>
                </c:pt>
              </c:numCache>
            </c:numRef>
          </c:cat>
          <c:val>
            <c:numRef>
              <c:f>'10%ACN_peak area'!$D$118:$D$121</c:f>
              <c:numCache>
                <c:formatCode>0.000</c:formatCode>
                <c:ptCount val="4"/>
                <c:pt idx="0">
                  <c:v>1.688777193558638</c:v>
                </c:pt>
                <c:pt idx="1">
                  <c:v>1.234221501597891</c:v>
                </c:pt>
                <c:pt idx="2">
                  <c:v>0.99469536505528566</c:v>
                </c:pt>
                <c:pt idx="3">
                  <c:v>0.44126050166681818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02-48FF-A336-0A63BBFEF1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4080200"/>
        <c:axId val="624080528"/>
      </c:barChart>
      <c:scatterChart>
        <c:scatterStyle val="lineMarker"/>
        <c:varyColors val="0"/>
        <c:ser>
          <c:idx val="2"/>
          <c:order val="2"/>
          <c:tx>
            <c:v>Reaction robustness</c:v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9"/>
            <c:spPr>
              <a:solidFill>
                <a:srgbClr val="00FF00"/>
              </a:solidFill>
              <a:ln w="6350">
                <a:solidFill>
                  <a:schemeClr val="tx1"/>
                </a:solidFill>
              </a:ln>
              <a:effectLst/>
            </c:spPr>
          </c:marker>
          <c:yVal>
            <c:numRef>
              <c:f>'10%ACN_peak area'!$F$118:$F$121</c:f>
              <c:numCache>
                <c:formatCode>General</c:formatCode>
                <c:ptCount val="4"/>
                <c:pt idx="0">
                  <c:v>24</c:v>
                </c:pt>
                <c:pt idx="1">
                  <c:v>6</c:v>
                </c:pt>
                <c:pt idx="2">
                  <c:v>4</c:v>
                </c:pt>
                <c:pt idx="3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AC-4974-9995-3916BFD21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2569088"/>
        <c:axId val="632575320"/>
      </c:scatterChart>
      <c:catAx>
        <c:axId val="6240802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</a:t>
                </a:r>
                <a:r>
                  <a:rPr lang="en-US" baseline="-25000"/>
                  <a:t>2</a:t>
                </a:r>
                <a:r>
                  <a:rPr lang="en-US"/>
                  <a:t>O</a:t>
                </a:r>
                <a:r>
                  <a:rPr lang="en-US" baseline="-25000"/>
                  <a:t>2</a:t>
                </a:r>
                <a:r>
                  <a:rPr lang="en-US"/>
                  <a:t> dosing rate</a:t>
                </a:r>
                <a:r>
                  <a:rPr lang="en-US" baseline="0"/>
                  <a:t> (mM/h)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080528"/>
        <c:crosses val="autoZero"/>
        <c:auto val="1"/>
        <c:lblAlgn val="ctr"/>
        <c:lblOffset val="100"/>
        <c:noMultiLvlLbl val="0"/>
      </c:catAx>
      <c:valAx>
        <c:axId val="624080528"/>
        <c:scaling>
          <c:orientation val="minMax"/>
          <c:max val="3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(mM)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080200"/>
        <c:crosses val="autoZero"/>
        <c:crossBetween val="between"/>
        <c:majorUnit val="10"/>
      </c:valAx>
      <c:valAx>
        <c:axId val="632575320"/>
        <c:scaling>
          <c:orientation val="minMax"/>
          <c:max val="8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rgbClr val="00B05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>
                    <a:solidFill>
                      <a:srgbClr val="00B050"/>
                    </a:solidFill>
                  </a:rPr>
                  <a:t>Reaction robustness (h)</a:t>
                </a:r>
                <a:endParaRPr lang="en-US">
                  <a:solidFill>
                    <a:srgbClr val="00B050"/>
                  </a:solidFill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rgbClr val="00B05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>
            <a:solidFill>
              <a:srgbClr val="00B05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00B05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2569088"/>
        <c:crosses val="max"/>
        <c:crossBetween val="midCat"/>
        <c:majorUnit val="20"/>
      </c:valAx>
      <c:valAx>
        <c:axId val="632569088"/>
        <c:scaling>
          <c:orientation val="minMax"/>
        </c:scaling>
        <c:delete val="1"/>
        <c:axPos val="b"/>
        <c:majorTickMark val="out"/>
        <c:minorTickMark val="none"/>
        <c:tickLblPos val="nextTo"/>
        <c:crossAx val="632575320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148823</xdr:colOff>
      <xdr:row>12</xdr:row>
      <xdr:rowOff>33618</xdr:rowOff>
    </xdr:from>
    <xdr:to>
      <xdr:col>13</xdr:col>
      <xdr:colOff>288553</xdr:colOff>
      <xdr:row>30</xdr:row>
      <xdr:rowOff>173692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3941" y="2319618"/>
          <a:ext cx="9227700" cy="35690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179294</xdr:colOff>
      <xdr:row>13</xdr:row>
      <xdr:rowOff>97949</xdr:rowOff>
    </xdr:from>
    <xdr:to>
      <xdr:col>26</xdr:col>
      <xdr:colOff>370353</xdr:colOff>
      <xdr:row>29</xdr:row>
      <xdr:rowOff>173691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72382" y="2574449"/>
          <a:ext cx="8057589" cy="31237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123264</xdr:colOff>
      <xdr:row>35</xdr:row>
      <xdr:rowOff>102692</xdr:rowOff>
    </xdr:from>
    <xdr:to>
      <xdr:col>13</xdr:col>
      <xdr:colOff>301696</xdr:colOff>
      <xdr:row>54</xdr:row>
      <xdr:rowOff>67235</xdr:rowOff>
    </xdr:to>
    <xdr:pic>
      <xdr:nvPicPr>
        <xdr:cNvPr id="11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8382" y="6770192"/>
          <a:ext cx="9266402" cy="35840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425824</xdr:colOff>
      <xdr:row>17</xdr:row>
      <xdr:rowOff>134470</xdr:rowOff>
    </xdr:from>
    <xdr:to>
      <xdr:col>12</xdr:col>
      <xdr:colOff>425824</xdr:colOff>
      <xdr:row>31</xdr:row>
      <xdr:rowOff>156882</xdr:rowOff>
    </xdr:to>
    <xdr:sp macro="" textlink="">
      <xdr:nvSpPr>
        <xdr:cNvPr id="12" name="Rectangle 11"/>
        <xdr:cNvSpPr/>
      </xdr:nvSpPr>
      <xdr:spPr>
        <a:xfrm>
          <a:off x="8908677" y="3372970"/>
          <a:ext cx="605118" cy="2689412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432547</xdr:colOff>
      <xdr:row>40</xdr:row>
      <xdr:rowOff>85164</xdr:rowOff>
    </xdr:from>
    <xdr:to>
      <xdr:col>11</xdr:col>
      <xdr:colOff>432547</xdr:colOff>
      <xdr:row>54</xdr:row>
      <xdr:rowOff>107576</xdr:rowOff>
    </xdr:to>
    <xdr:sp macro="" textlink="">
      <xdr:nvSpPr>
        <xdr:cNvPr id="13" name="Rectangle 12"/>
        <xdr:cNvSpPr/>
      </xdr:nvSpPr>
      <xdr:spPr>
        <a:xfrm>
          <a:off x="8310282" y="7705164"/>
          <a:ext cx="605118" cy="2689412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13</xdr:col>
      <xdr:colOff>324971</xdr:colOff>
      <xdr:row>36</xdr:row>
      <xdr:rowOff>25722</xdr:rowOff>
    </xdr:from>
    <xdr:to>
      <xdr:col>27</xdr:col>
      <xdr:colOff>415178</xdr:colOff>
      <xdr:row>53</xdr:row>
      <xdr:rowOff>106456</xdr:rowOff>
    </xdr:to>
    <xdr:pic>
      <xdr:nvPicPr>
        <xdr:cNvPr id="14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18059" y="6883722"/>
          <a:ext cx="8561854" cy="33192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155684</xdr:colOff>
      <xdr:row>57</xdr:row>
      <xdr:rowOff>181456</xdr:rowOff>
    </xdr:from>
    <xdr:to>
      <xdr:col>13</xdr:col>
      <xdr:colOff>188340</xdr:colOff>
      <xdr:row>73</xdr:row>
      <xdr:rowOff>121905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140650</xdr:colOff>
      <xdr:row>62</xdr:row>
      <xdr:rowOff>47573</xdr:rowOff>
    </xdr:from>
    <xdr:to>
      <xdr:col>27</xdr:col>
      <xdr:colOff>227410</xdr:colOff>
      <xdr:row>78</xdr:row>
      <xdr:rowOff>11907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36</xdr:col>
      <xdr:colOff>1114425</xdr:colOff>
      <xdr:row>59</xdr:row>
      <xdr:rowOff>57150</xdr:rowOff>
    </xdr:from>
    <xdr:to>
      <xdr:col>40</xdr:col>
      <xdr:colOff>523875</xdr:colOff>
      <xdr:row>80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50</xdr:col>
      <xdr:colOff>666750</xdr:colOff>
      <xdr:row>59</xdr:row>
      <xdr:rowOff>142875</xdr:rowOff>
    </xdr:from>
    <xdr:to>
      <xdr:col>55</xdr:col>
      <xdr:colOff>85725</xdr:colOff>
      <xdr:row>74</xdr:row>
      <xdr:rowOff>38100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323850</xdr:colOff>
      <xdr:row>80</xdr:row>
      <xdr:rowOff>9525</xdr:rowOff>
    </xdr:from>
    <xdr:to>
      <xdr:col>18</xdr:col>
      <xdr:colOff>361951</xdr:colOff>
      <xdr:row>99</xdr:row>
      <xdr:rowOff>57150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428624</xdr:colOff>
      <xdr:row>117</xdr:row>
      <xdr:rowOff>114299</xdr:rowOff>
    </xdr:from>
    <xdr:to>
      <xdr:col>11</xdr:col>
      <xdr:colOff>923474</xdr:colOff>
      <xdr:row>132</xdr:row>
      <xdr:rowOff>136799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79"/>
  <sheetViews>
    <sheetView tabSelected="1" zoomScale="85" zoomScaleNormal="85" workbookViewId="0">
      <selection activeCell="F72" sqref="F72"/>
    </sheetView>
  </sheetViews>
  <sheetFormatPr defaultRowHeight="15" x14ac:dyDescent="0.25"/>
  <cols>
    <col min="7" max="7" width="10.7109375" bestFit="1" customWidth="1"/>
    <col min="8" max="8" width="34.7109375" bestFit="1" customWidth="1"/>
  </cols>
  <sheetData>
    <row r="1" spans="3:15" x14ac:dyDescent="0.25">
      <c r="C1" s="45" t="s">
        <v>34</v>
      </c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</row>
    <row r="3" spans="3:15" x14ac:dyDescent="0.25">
      <c r="G3" s="3" t="s">
        <v>35</v>
      </c>
      <c r="H3" s="4" t="s">
        <v>22</v>
      </c>
    </row>
    <row r="4" spans="3:15" x14ac:dyDescent="0.25">
      <c r="C4" s="3" t="s">
        <v>10</v>
      </c>
      <c r="D4" s="4" t="s">
        <v>15</v>
      </c>
      <c r="E4" s="11"/>
      <c r="F4" s="11"/>
      <c r="G4" s="5" t="s">
        <v>37</v>
      </c>
      <c r="H4" s="6" t="s">
        <v>38</v>
      </c>
      <c r="I4" s="11"/>
      <c r="J4" s="11"/>
      <c r="K4" s="11"/>
    </row>
    <row r="5" spans="3:15" x14ac:dyDescent="0.25">
      <c r="C5" s="5" t="s">
        <v>11</v>
      </c>
      <c r="D5" s="6" t="s">
        <v>16</v>
      </c>
      <c r="E5" s="11"/>
      <c r="F5" s="11"/>
      <c r="G5" s="5" t="s">
        <v>36</v>
      </c>
      <c r="H5" s="6" t="s">
        <v>41</v>
      </c>
      <c r="I5" s="11"/>
      <c r="J5" s="11"/>
      <c r="K5" s="11"/>
    </row>
    <row r="6" spans="3:15" x14ac:dyDescent="0.25">
      <c r="C6" s="5" t="s">
        <v>12</v>
      </c>
      <c r="D6" s="6" t="s">
        <v>23</v>
      </c>
      <c r="E6" s="11"/>
      <c r="F6" s="11"/>
      <c r="G6" s="5" t="s">
        <v>39</v>
      </c>
      <c r="H6" s="6" t="s">
        <v>40</v>
      </c>
      <c r="I6" s="11"/>
      <c r="J6" s="11"/>
      <c r="K6" s="11"/>
    </row>
    <row r="7" spans="3:15" x14ac:dyDescent="0.25">
      <c r="C7" s="5" t="s">
        <v>13</v>
      </c>
      <c r="D7" s="6" t="s">
        <v>24</v>
      </c>
      <c r="E7" s="11"/>
      <c r="F7" s="11"/>
      <c r="G7" s="32" t="s">
        <v>42</v>
      </c>
      <c r="H7" s="33" t="s">
        <v>18</v>
      </c>
      <c r="I7" s="11"/>
      <c r="J7" s="11"/>
      <c r="K7" s="11"/>
    </row>
    <row r="8" spans="3:15" x14ac:dyDescent="0.25">
      <c r="C8" s="7" t="s">
        <v>14</v>
      </c>
      <c r="D8" s="8" t="s">
        <v>25</v>
      </c>
      <c r="E8" s="11"/>
      <c r="F8" s="11"/>
      <c r="G8" s="11"/>
      <c r="H8" s="11"/>
      <c r="I8" s="11"/>
      <c r="J8" s="11"/>
      <c r="K8" s="11"/>
    </row>
    <row r="9" spans="3:15" x14ac:dyDescent="0.25">
      <c r="D9" s="11"/>
      <c r="E9" s="11"/>
      <c r="F9" s="11"/>
      <c r="G9" s="11"/>
      <c r="H9" s="11"/>
      <c r="I9" s="11"/>
      <c r="J9" s="11"/>
      <c r="K9" s="11"/>
    </row>
    <row r="10" spans="3:15" x14ac:dyDescent="0.25">
      <c r="G10" s="11"/>
      <c r="H10" s="11"/>
    </row>
    <row r="11" spans="3:15" x14ac:dyDescent="0.25">
      <c r="G11" s="11"/>
      <c r="H11" s="11"/>
    </row>
    <row r="12" spans="3:15" x14ac:dyDescent="0.25">
      <c r="C12" s="12" t="s">
        <v>32</v>
      </c>
      <c r="G12" s="11"/>
      <c r="H12" s="11"/>
    </row>
    <row r="13" spans="3:15" x14ac:dyDescent="0.25">
      <c r="G13" s="11"/>
      <c r="H13" s="11"/>
    </row>
    <row r="14" spans="3:15" x14ac:dyDescent="0.25">
      <c r="G14" s="11"/>
      <c r="H14" s="11"/>
    </row>
    <row r="15" spans="3:15" x14ac:dyDescent="0.25">
      <c r="G15" s="11"/>
      <c r="H15" s="11"/>
    </row>
    <row r="16" spans="3:15" x14ac:dyDescent="0.25">
      <c r="G16" s="11"/>
      <c r="H16" s="11"/>
    </row>
    <row r="17" spans="7:8" x14ac:dyDescent="0.25">
      <c r="G17" s="11"/>
      <c r="H17" s="11"/>
    </row>
    <row r="18" spans="7:8" x14ac:dyDescent="0.25">
      <c r="G18" s="11"/>
      <c r="H18" s="11"/>
    </row>
    <row r="19" spans="7:8" x14ac:dyDescent="0.25">
      <c r="G19" s="11"/>
      <c r="H19" s="11"/>
    </row>
    <row r="20" spans="7:8" x14ac:dyDescent="0.25">
      <c r="G20" s="11"/>
      <c r="H20" s="11"/>
    </row>
    <row r="21" spans="7:8" x14ac:dyDescent="0.25">
      <c r="G21" s="11"/>
      <c r="H21" s="11"/>
    </row>
    <row r="22" spans="7:8" x14ac:dyDescent="0.25">
      <c r="G22" s="11"/>
      <c r="H22" s="11"/>
    </row>
    <row r="23" spans="7:8" x14ac:dyDescent="0.25">
      <c r="G23" s="11"/>
      <c r="H23" s="11"/>
    </row>
    <row r="24" spans="7:8" x14ac:dyDescent="0.25">
      <c r="G24" s="11"/>
      <c r="H24" s="11"/>
    </row>
    <row r="25" spans="7:8" x14ac:dyDescent="0.25">
      <c r="G25" s="11"/>
      <c r="H25" s="11"/>
    </row>
    <row r="26" spans="7:8" x14ac:dyDescent="0.25">
      <c r="G26" s="11"/>
      <c r="H26" s="11"/>
    </row>
    <row r="27" spans="7:8" x14ac:dyDescent="0.25">
      <c r="G27" s="11"/>
      <c r="H27" s="11"/>
    </row>
    <row r="28" spans="7:8" x14ac:dyDescent="0.25">
      <c r="G28" s="11"/>
      <c r="H28" s="11"/>
    </row>
    <row r="29" spans="7:8" x14ac:dyDescent="0.25">
      <c r="G29" s="11"/>
      <c r="H29" s="11"/>
    </row>
    <row r="30" spans="7:8" x14ac:dyDescent="0.25">
      <c r="G30" s="11"/>
      <c r="H30" s="11"/>
    </row>
    <row r="31" spans="7:8" x14ac:dyDescent="0.25">
      <c r="G31" s="11"/>
      <c r="H31" s="11"/>
    </row>
    <row r="32" spans="7:8" x14ac:dyDescent="0.25">
      <c r="G32" s="11"/>
      <c r="H32" s="11"/>
    </row>
    <row r="33" spans="3:8" x14ac:dyDescent="0.25">
      <c r="G33" s="11"/>
      <c r="H33" s="11"/>
    </row>
    <row r="35" spans="3:8" x14ac:dyDescent="0.25">
      <c r="C35" s="12" t="s">
        <v>33</v>
      </c>
    </row>
    <row r="57" spans="3:3" x14ac:dyDescent="0.25">
      <c r="C57" s="12"/>
    </row>
    <row r="79" spans="3:3" x14ac:dyDescent="0.25">
      <c r="C79" s="12"/>
    </row>
  </sheetData>
  <mergeCells count="1">
    <mergeCell ref="C1:O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43"/>
  <sheetViews>
    <sheetView topLeftCell="A79" zoomScale="55" zoomScaleNormal="55" workbookViewId="0">
      <selection activeCell="O1" sqref="O1"/>
    </sheetView>
  </sheetViews>
  <sheetFormatPr defaultColWidth="9.140625" defaultRowHeight="15" x14ac:dyDescent="0.25"/>
  <cols>
    <col min="1" max="1" width="16" style="22" bestFit="1" customWidth="1"/>
    <col min="2" max="2" width="27.42578125" style="34" customWidth="1"/>
    <col min="3" max="3" width="13.85546875" style="22" customWidth="1"/>
    <col min="4" max="4" width="27.7109375" style="22" customWidth="1"/>
    <col min="5" max="5" width="30.42578125" style="22" customWidth="1"/>
    <col min="6" max="6" width="25.5703125" style="22" customWidth="1"/>
    <col min="7" max="8" width="10.7109375" style="22" bestFit="1" customWidth="1"/>
    <col min="9" max="10" width="9.140625" style="22"/>
    <col min="11" max="12" width="17.5703125" style="22" bestFit="1" customWidth="1"/>
    <col min="13" max="14" width="9.140625" style="22"/>
    <col min="15" max="15" width="16" style="22" bestFit="1" customWidth="1"/>
    <col min="16" max="16" width="23.140625" style="22" customWidth="1"/>
    <col min="17" max="17" width="16.5703125" style="22" customWidth="1"/>
    <col min="18" max="18" width="9.5703125" style="22" bestFit="1" customWidth="1"/>
    <col min="19" max="19" width="13.28515625" style="22" customWidth="1"/>
    <col min="20" max="20" width="12.140625" style="22" customWidth="1"/>
    <col min="21" max="21" width="17.140625" style="22" customWidth="1"/>
    <col min="22" max="22" width="9.5703125" style="22" bestFit="1" customWidth="1"/>
    <col min="23" max="23" width="14.7109375" style="22" customWidth="1"/>
    <col min="24" max="24" width="9.140625" style="22"/>
    <col min="25" max="26" width="18.5703125" style="22" bestFit="1" customWidth="1"/>
    <col min="27" max="28" width="9.140625" style="22"/>
    <col min="29" max="29" width="16" style="22" customWidth="1"/>
    <col min="30" max="30" width="23.5703125" style="22" customWidth="1"/>
    <col min="31" max="31" width="9.140625" style="22"/>
    <col min="32" max="32" width="11.5703125" style="22" customWidth="1"/>
    <col min="33" max="33" width="18.7109375" style="22" customWidth="1"/>
    <col min="34" max="34" width="17.85546875" style="22" customWidth="1"/>
    <col min="35" max="35" width="19.42578125" style="22" customWidth="1"/>
    <col min="36" max="36" width="9.140625" style="22"/>
    <col min="37" max="37" width="22" style="22" customWidth="1"/>
    <col min="38" max="38" width="9.140625" style="22"/>
    <col min="39" max="39" width="18.85546875" style="22" customWidth="1"/>
    <col min="40" max="40" width="18.140625" style="22" customWidth="1"/>
    <col min="41" max="42" width="9.140625" style="22"/>
    <col min="43" max="43" width="16" style="22" customWidth="1"/>
    <col min="44" max="44" width="24.140625" style="22" customWidth="1"/>
    <col min="45" max="45" width="9.140625" style="22"/>
    <col min="46" max="46" width="11.5703125" style="22" customWidth="1"/>
    <col min="47" max="47" width="18.7109375" style="22" customWidth="1"/>
    <col min="48" max="48" width="17.85546875" style="22" customWidth="1"/>
    <col min="49" max="49" width="19.42578125" style="22" customWidth="1"/>
    <col min="50" max="50" width="9.140625" style="22"/>
    <col min="51" max="51" width="22" style="22" customWidth="1"/>
    <col min="52" max="52" width="9.140625" style="22"/>
    <col min="53" max="53" width="18.85546875" style="22" customWidth="1"/>
    <col min="54" max="54" width="18.140625" style="22" customWidth="1"/>
    <col min="55" max="16384" width="9.140625" style="22"/>
  </cols>
  <sheetData>
    <row r="1" spans="1:54" s="29" customFormat="1" x14ac:dyDescent="0.25">
      <c r="B1" s="34"/>
      <c r="C1" s="29" t="s">
        <v>28</v>
      </c>
      <c r="D1" s="29">
        <v>5</v>
      </c>
    </row>
    <row r="2" spans="1:54" x14ac:dyDescent="0.25">
      <c r="A2" s="21"/>
      <c r="B2" s="34" t="s">
        <v>101</v>
      </c>
      <c r="C2" s="22">
        <v>0.29780000000000001</v>
      </c>
      <c r="D2" s="22">
        <f>1/C2</f>
        <v>3.3579583613163195</v>
      </c>
      <c r="E2" s="17"/>
      <c r="F2" s="17" t="s">
        <v>29</v>
      </c>
      <c r="G2" s="22">
        <v>2</v>
      </c>
      <c r="O2" s="21"/>
      <c r="Q2" s="22" t="s">
        <v>26</v>
      </c>
      <c r="R2" s="22">
        <v>5</v>
      </c>
      <c r="T2" s="17" t="s">
        <v>29</v>
      </c>
      <c r="U2" s="22">
        <v>2</v>
      </c>
      <c r="AC2" s="21"/>
      <c r="AE2" s="22" t="s">
        <v>26</v>
      </c>
      <c r="AF2" s="22">
        <v>5</v>
      </c>
      <c r="AH2" s="17" t="s">
        <v>29</v>
      </c>
      <c r="AI2" s="22">
        <v>2</v>
      </c>
      <c r="AQ2" s="21"/>
      <c r="AS2" s="22" t="s">
        <v>26</v>
      </c>
      <c r="AT2" s="22">
        <v>5</v>
      </c>
      <c r="AV2" s="17" t="s">
        <v>29</v>
      </c>
      <c r="AW2" s="22">
        <v>2</v>
      </c>
    </row>
    <row r="3" spans="1:54" ht="18.75" x14ac:dyDescent="0.25">
      <c r="A3" s="9" t="s">
        <v>21</v>
      </c>
      <c r="O3" s="9" t="s">
        <v>21</v>
      </c>
      <c r="AC3" s="9" t="s">
        <v>21</v>
      </c>
      <c r="AQ3" s="9" t="s">
        <v>21</v>
      </c>
    </row>
    <row r="4" spans="1:54" x14ac:dyDescent="0.25">
      <c r="A4" s="21"/>
      <c r="O4" s="21"/>
      <c r="AC4" s="21"/>
      <c r="AQ4" s="21"/>
    </row>
    <row r="5" spans="1:54" s="24" customFormat="1" x14ac:dyDescent="0.25">
      <c r="A5" s="49" t="s">
        <v>48</v>
      </c>
      <c r="B5" s="49"/>
      <c r="C5" s="49"/>
      <c r="D5" s="49"/>
      <c r="E5" s="49"/>
      <c r="F5" s="49"/>
      <c r="G5" s="49"/>
      <c r="H5" s="49"/>
      <c r="I5" s="49"/>
      <c r="J5" s="49"/>
      <c r="K5" s="18"/>
      <c r="L5" s="18"/>
      <c r="O5" s="49" t="s">
        <v>69</v>
      </c>
      <c r="P5" s="49"/>
      <c r="Q5" s="49"/>
      <c r="R5" s="49"/>
      <c r="S5" s="49"/>
      <c r="T5" s="49"/>
      <c r="U5" s="49"/>
      <c r="V5" s="49"/>
      <c r="W5" s="49"/>
      <c r="X5" s="49"/>
      <c r="Y5" s="18"/>
      <c r="Z5" s="18"/>
      <c r="AC5" s="49" t="s">
        <v>78</v>
      </c>
      <c r="AD5" s="49"/>
      <c r="AE5" s="49"/>
      <c r="AF5" s="49"/>
      <c r="AG5" s="49"/>
      <c r="AH5" s="49"/>
      <c r="AI5" s="49"/>
      <c r="AJ5" s="49"/>
      <c r="AK5" s="49"/>
      <c r="AL5" s="49"/>
      <c r="AM5" s="18"/>
      <c r="AN5" s="18"/>
      <c r="AQ5" s="49" t="s">
        <v>83</v>
      </c>
      <c r="AR5" s="49"/>
      <c r="AS5" s="49"/>
      <c r="AT5" s="49"/>
      <c r="AU5" s="49"/>
      <c r="AV5" s="49"/>
      <c r="AW5" s="49"/>
      <c r="AX5" s="49"/>
      <c r="AY5" s="49"/>
      <c r="AZ5" s="49"/>
      <c r="BA5" s="18"/>
      <c r="BB5" s="18"/>
    </row>
    <row r="6" spans="1:54" s="13" customFormat="1" x14ac:dyDescent="0.25">
      <c r="A6" s="1"/>
      <c r="B6" s="35"/>
      <c r="C6" s="50" t="s">
        <v>0</v>
      </c>
      <c r="D6" s="50"/>
      <c r="E6" s="50"/>
      <c r="F6" s="50"/>
      <c r="G6" s="50" t="s">
        <v>1</v>
      </c>
      <c r="H6" s="50"/>
      <c r="I6" s="50"/>
      <c r="J6" s="50"/>
      <c r="K6" s="2" t="s">
        <v>2</v>
      </c>
      <c r="L6" s="2" t="s">
        <v>3</v>
      </c>
      <c r="O6" s="1"/>
      <c r="P6" s="20"/>
      <c r="Q6" s="50" t="s">
        <v>0</v>
      </c>
      <c r="R6" s="50"/>
      <c r="S6" s="50"/>
      <c r="T6" s="50"/>
      <c r="U6" s="50" t="s">
        <v>1</v>
      </c>
      <c r="V6" s="50"/>
      <c r="W6" s="50"/>
      <c r="X6" s="50"/>
      <c r="Y6" s="2" t="s">
        <v>2</v>
      </c>
      <c r="Z6" s="2" t="s">
        <v>3</v>
      </c>
      <c r="AC6" s="1"/>
      <c r="AD6" s="20"/>
      <c r="AE6" s="50" t="s">
        <v>0</v>
      </c>
      <c r="AF6" s="50"/>
      <c r="AG6" s="50"/>
      <c r="AH6" s="50"/>
      <c r="AI6" s="50" t="s">
        <v>1</v>
      </c>
      <c r="AJ6" s="50"/>
      <c r="AK6" s="50"/>
      <c r="AL6" s="50"/>
      <c r="AM6" s="2" t="s">
        <v>2</v>
      </c>
      <c r="AN6" s="2" t="s">
        <v>3</v>
      </c>
      <c r="AQ6" s="1"/>
      <c r="AR6" s="20"/>
      <c r="AS6" s="50" t="s">
        <v>0</v>
      </c>
      <c r="AT6" s="50"/>
      <c r="AU6" s="50"/>
      <c r="AV6" s="50"/>
      <c r="AW6" s="50" t="s">
        <v>1</v>
      </c>
      <c r="AX6" s="50"/>
      <c r="AY6" s="50"/>
      <c r="AZ6" s="50"/>
      <c r="BA6" s="2" t="s">
        <v>2</v>
      </c>
      <c r="BB6" s="2" t="s">
        <v>3</v>
      </c>
    </row>
    <row r="7" spans="1:54" s="13" customFormat="1" x14ac:dyDescent="0.25">
      <c r="A7" s="19" t="s">
        <v>9</v>
      </c>
      <c r="B7" s="36"/>
      <c r="C7" s="13" t="s">
        <v>4</v>
      </c>
      <c r="D7" s="13" t="s">
        <v>5</v>
      </c>
      <c r="E7" s="13" t="s">
        <v>6</v>
      </c>
      <c r="F7" s="13" t="s">
        <v>7</v>
      </c>
      <c r="G7" s="13" t="s">
        <v>4</v>
      </c>
      <c r="H7" s="13" t="s">
        <v>5</v>
      </c>
      <c r="I7" s="13" t="s">
        <v>6</v>
      </c>
      <c r="J7" s="13" t="s">
        <v>7</v>
      </c>
      <c r="K7" s="13" t="s">
        <v>7</v>
      </c>
      <c r="L7" s="13" t="s">
        <v>7</v>
      </c>
      <c r="O7" s="19" t="s">
        <v>9</v>
      </c>
      <c r="Q7" s="13" t="s">
        <v>4</v>
      </c>
      <c r="R7" s="13" t="s">
        <v>5</v>
      </c>
      <c r="S7" s="13" t="s">
        <v>6</v>
      </c>
      <c r="T7" s="13" t="s">
        <v>7</v>
      </c>
      <c r="U7" s="13" t="s">
        <v>4</v>
      </c>
      <c r="V7" s="13" t="s">
        <v>5</v>
      </c>
      <c r="W7" s="13" t="s">
        <v>6</v>
      </c>
      <c r="X7" s="13" t="s">
        <v>7</v>
      </c>
      <c r="Y7" s="13" t="s">
        <v>7</v>
      </c>
      <c r="Z7" s="13" t="s">
        <v>7</v>
      </c>
      <c r="AC7" s="19" t="s">
        <v>9</v>
      </c>
      <c r="AE7" s="13" t="s">
        <v>4</v>
      </c>
      <c r="AF7" s="13" t="s">
        <v>5</v>
      </c>
      <c r="AG7" s="13" t="s">
        <v>6</v>
      </c>
      <c r="AH7" s="13" t="s">
        <v>7</v>
      </c>
      <c r="AI7" s="13" t="s">
        <v>4</v>
      </c>
      <c r="AJ7" s="13" t="s">
        <v>5</v>
      </c>
      <c r="AK7" s="13" t="s">
        <v>6</v>
      </c>
      <c r="AL7" s="13" t="s">
        <v>7</v>
      </c>
      <c r="AM7" s="13" t="s">
        <v>7</v>
      </c>
      <c r="AN7" s="13" t="s">
        <v>7</v>
      </c>
      <c r="AQ7" s="19" t="s">
        <v>9</v>
      </c>
      <c r="AS7" s="13" t="s">
        <v>4</v>
      </c>
      <c r="AT7" s="13" t="s">
        <v>5</v>
      </c>
      <c r="AU7" s="13" t="s">
        <v>6</v>
      </c>
      <c r="AV7" s="13" t="s">
        <v>7</v>
      </c>
      <c r="AW7" s="13" t="s">
        <v>4</v>
      </c>
      <c r="AX7" s="13" t="s">
        <v>5</v>
      </c>
      <c r="AY7" s="13" t="s">
        <v>6</v>
      </c>
      <c r="AZ7" s="13" t="s">
        <v>7</v>
      </c>
      <c r="BA7" s="13" t="s">
        <v>7</v>
      </c>
      <c r="BB7" s="13" t="s">
        <v>7</v>
      </c>
    </row>
    <row r="8" spans="1:54" s="13" customFormat="1" x14ac:dyDescent="0.25">
      <c r="A8" s="51">
        <v>1</v>
      </c>
      <c r="B8" s="37" t="s">
        <v>8</v>
      </c>
      <c r="C8" s="15" t="s">
        <v>43</v>
      </c>
      <c r="D8" s="13">
        <v>366760</v>
      </c>
      <c r="E8" s="13">
        <f>D8/$D$8</f>
        <v>1</v>
      </c>
      <c r="F8" s="13">
        <f>E8*$D$2*$G$2</f>
        <v>6.7159167226326391</v>
      </c>
      <c r="G8" s="15" t="s">
        <v>49</v>
      </c>
      <c r="H8" s="13">
        <v>372611</v>
      </c>
      <c r="I8" s="13">
        <f>H8/$H$8</f>
        <v>1</v>
      </c>
      <c r="J8" s="13">
        <f>I8*$D$2*$G$2</f>
        <v>6.7159167226326391</v>
      </c>
      <c r="K8" s="16">
        <f>AVERAGE(J8,F8)</f>
        <v>6.7159167226326391</v>
      </c>
      <c r="L8" s="16">
        <f>STDEV(J8,F8)</f>
        <v>0</v>
      </c>
      <c r="O8" s="51">
        <v>1</v>
      </c>
      <c r="P8" s="37" t="s">
        <v>8</v>
      </c>
      <c r="Q8" s="15" t="s">
        <v>43</v>
      </c>
      <c r="R8" s="13">
        <v>375455</v>
      </c>
      <c r="S8" s="13">
        <f>R8/$R$8</f>
        <v>1</v>
      </c>
      <c r="T8" s="13">
        <f>S8*$D$2*$G$2</f>
        <v>6.7159167226326391</v>
      </c>
      <c r="U8" s="15" t="s">
        <v>43</v>
      </c>
      <c r="V8" s="13">
        <v>379657</v>
      </c>
      <c r="W8" s="13">
        <f>V8/$V$8</f>
        <v>1</v>
      </c>
      <c r="X8" s="13">
        <f>W8*$D$2*$G$2</f>
        <v>6.7159167226326391</v>
      </c>
      <c r="Y8" s="16">
        <f>AVERAGE(X8,T8)</f>
        <v>6.7159167226326391</v>
      </c>
      <c r="Z8" s="16">
        <f>STDEV(X8,T8)</f>
        <v>0</v>
      </c>
      <c r="AC8" s="51">
        <v>1</v>
      </c>
      <c r="AD8" s="37" t="s">
        <v>8</v>
      </c>
      <c r="AE8" s="15" t="s">
        <v>64</v>
      </c>
      <c r="AF8" s="13">
        <v>410240</v>
      </c>
      <c r="AG8" s="13">
        <f>AF8/$AF$8</f>
        <v>1</v>
      </c>
      <c r="AH8" s="13">
        <f>AG8*$D$2*$G$2</f>
        <v>6.7159167226326391</v>
      </c>
      <c r="AI8" s="15" t="s">
        <v>43</v>
      </c>
      <c r="AJ8" s="13">
        <v>387948</v>
      </c>
      <c r="AK8" s="13">
        <f>AJ8/$AJ$8</f>
        <v>1</v>
      </c>
      <c r="AL8" s="13">
        <f>AK8*$D$2*$G$2</f>
        <v>6.7159167226326391</v>
      </c>
      <c r="AM8" s="16">
        <f>AVERAGE(AL8,AH8)</f>
        <v>6.7159167226326391</v>
      </c>
      <c r="AN8" s="16">
        <f>STDEV(AL8,AH8)</f>
        <v>0</v>
      </c>
      <c r="AQ8" s="51">
        <v>1</v>
      </c>
      <c r="AR8" s="37" t="s">
        <v>8</v>
      </c>
      <c r="AS8" s="15" t="s">
        <v>43</v>
      </c>
      <c r="AT8" s="13">
        <v>389955</v>
      </c>
      <c r="AU8" s="13">
        <f>AT8/$AT$8</f>
        <v>1</v>
      </c>
      <c r="AV8" s="13">
        <f>AU8*$D$2*$G$2</f>
        <v>6.7159167226326391</v>
      </c>
      <c r="AW8" s="15" t="s">
        <v>43</v>
      </c>
      <c r="AX8" s="13">
        <v>361606</v>
      </c>
      <c r="AY8" s="13">
        <f>AX8/$AX$8</f>
        <v>1</v>
      </c>
      <c r="AZ8" s="13">
        <f>AY8*$D$2*$G$2</f>
        <v>6.7159167226326391</v>
      </c>
      <c r="BA8" s="16">
        <f>AVERAGE(AZ8,AV8)</f>
        <v>6.7159167226326391</v>
      </c>
      <c r="BB8" s="16">
        <f>STDEV(AZ8,AV8)</f>
        <v>0</v>
      </c>
    </row>
    <row r="9" spans="1:54" s="13" customFormat="1" x14ac:dyDescent="0.25">
      <c r="A9" s="51"/>
      <c r="B9" s="37" t="s">
        <v>45</v>
      </c>
      <c r="C9" s="15" t="s">
        <v>44</v>
      </c>
      <c r="D9" s="13">
        <v>40677</v>
      </c>
      <c r="E9" s="13">
        <f t="shared" ref="E9:E12" si="0">D9/$D$8</f>
        <v>0.11090904133493293</v>
      </c>
      <c r="F9" s="13">
        <f t="shared" ref="F9:F12" si="1">E9*$D$2*$G$2</f>
        <v>0.74485588539243064</v>
      </c>
      <c r="G9" s="15" t="s">
        <v>50</v>
      </c>
      <c r="H9" s="13">
        <v>58121</v>
      </c>
      <c r="I9" s="13">
        <f t="shared" ref="I9:I12" si="2">H9/$H$8</f>
        <v>0.15598304934636928</v>
      </c>
      <c r="J9" s="13">
        <f t="shared" ref="J9:J12" si="3">I9*$D$2*$G$2</f>
        <v>1.0475691695525136</v>
      </c>
      <c r="K9" s="16">
        <f t="shared" ref="K9:K12" si="4">AVERAGE(J9,F9)</f>
        <v>0.89621252747247215</v>
      </c>
      <c r="L9" s="16">
        <f t="shared" ref="L9:L12" si="5">STDEV(J9,F9)</f>
        <v>0.21405061598484423</v>
      </c>
      <c r="O9" s="51"/>
      <c r="P9" s="37" t="s">
        <v>45</v>
      </c>
      <c r="Q9" s="15" t="s">
        <v>44</v>
      </c>
      <c r="R9" s="13">
        <v>43279</v>
      </c>
      <c r="S9" s="13">
        <f t="shared" ref="S9:S12" si="6">R9/$R$8</f>
        <v>0.11527080475689497</v>
      </c>
      <c r="T9" s="13">
        <f t="shared" ref="T9:T12" si="7">S9*$D$2*$G$2</f>
        <v>0.77414912529815283</v>
      </c>
      <c r="U9" s="15" t="s">
        <v>44</v>
      </c>
      <c r="V9" s="13">
        <v>42177</v>
      </c>
      <c r="W9" s="13">
        <f t="shared" ref="W9:W12" si="8">V9/$V$8</f>
        <v>0.11109238075420709</v>
      </c>
      <c r="X9" s="13">
        <f t="shared" ref="X9:X12" si="9">W9*$D$2*$G$2</f>
        <v>0.7460871776642517</v>
      </c>
      <c r="Y9" s="16">
        <f>AVERAGE(X9,T9)</f>
        <v>0.76011815148120232</v>
      </c>
      <c r="Z9" s="16">
        <f>STDEV(X9,T9)</f>
        <v>1.984279346523328E-2</v>
      </c>
      <c r="AC9" s="51"/>
      <c r="AD9" s="37" t="s">
        <v>45</v>
      </c>
      <c r="AE9" s="15" t="s">
        <v>50</v>
      </c>
      <c r="AF9" s="13">
        <v>54720</v>
      </c>
      <c r="AG9" s="13">
        <f t="shared" ref="AG9:AG12" si="10">AF9/$AF$8</f>
        <v>0.13338533541341654</v>
      </c>
      <c r="AH9" s="13">
        <f t="shared" ref="AH9:AH12" si="11">AG9*$D$2*$G$2</f>
        <v>0.89580480465692769</v>
      </c>
      <c r="AI9" s="15" t="s">
        <v>50</v>
      </c>
      <c r="AJ9" s="13">
        <v>78687</v>
      </c>
      <c r="AK9" s="13">
        <f t="shared" ref="AK9:AK12" si="12">AJ9/$AJ$8</f>
        <v>0.2028287296235578</v>
      </c>
      <c r="AL9" s="13">
        <f t="shared" ref="AL9:AL12" si="13">AK9*$D$2*$G$2</f>
        <v>1.362180857109186</v>
      </c>
      <c r="AM9" s="16">
        <f t="shared" ref="AM9:AM12" si="14">AVERAGE(AL9,AH9)</f>
        <v>1.1289928308830568</v>
      </c>
      <c r="AN9" s="16">
        <f t="shared" ref="AN9:AN12" si="15">STDEV(AL9,AH9)</f>
        <v>0.32977766927200469</v>
      </c>
      <c r="AQ9" s="51"/>
      <c r="AR9" s="37" t="s">
        <v>45</v>
      </c>
      <c r="AS9" s="15" t="s">
        <v>67</v>
      </c>
      <c r="AT9" s="13">
        <v>101850</v>
      </c>
      <c r="AU9" s="13">
        <f t="shared" ref="AU9:AU12" si="16">AT9/$AT$8</f>
        <v>0.26118398276724236</v>
      </c>
      <c r="AV9" s="13">
        <f t="shared" ref="AV9:AV12" si="17">AU9*$D$2*$G$2</f>
        <v>1.754089877550318</v>
      </c>
      <c r="AW9" s="15" t="s">
        <v>84</v>
      </c>
      <c r="AX9" s="13">
        <v>43787</v>
      </c>
      <c r="AY9" s="13">
        <f t="shared" ref="AY9:AY12" si="18">AX9/$AX$8</f>
        <v>0.12109035801397101</v>
      </c>
      <c r="AZ9" s="13">
        <f t="shared" ref="AZ9:AZ12" si="19">AY9*$D$2*$G$2</f>
        <v>0.8132327603356011</v>
      </c>
      <c r="BA9" s="16">
        <f t="shared" ref="BA9:BA12" si="20">AVERAGE(AZ9,AV9)</f>
        <v>1.2836613189429595</v>
      </c>
      <c r="BB9" s="16">
        <f t="shared" ref="BB9:BB12" si="21">STDEV(AZ9,AV9)</f>
        <v>0.66528644771015255</v>
      </c>
    </row>
    <row r="10" spans="1:54" s="13" customFormat="1" x14ac:dyDescent="0.25">
      <c r="A10" s="51"/>
      <c r="B10" s="37" t="s">
        <v>41</v>
      </c>
      <c r="C10" s="15"/>
      <c r="E10" s="13">
        <f t="shared" si="0"/>
        <v>0</v>
      </c>
      <c r="F10" s="13">
        <f t="shared" si="1"/>
        <v>0</v>
      </c>
      <c r="G10" s="15"/>
      <c r="I10" s="13">
        <f t="shared" si="2"/>
        <v>0</v>
      </c>
      <c r="J10" s="13">
        <f t="shared" si="3"/>
        <v>0</v>
      </c>
      <c r="K10" s="16">
        <f t="shared" si="4"/>
        <v>0</v>
      </c>
      <c r="L10" s="16">
        <f t="shared" si="5"/>
        <v>0</v>
      </c>
      <c r="O10" s="51"/>
      <c r="P10" s="37" t="s">
        <v>41</v>
      </c>
      <c r="Q10" s="15"/>
      <c r="S10" s="13">
        <f t="shared" si="6"/>
        <v>0</v>
      </c>
      <c r="T10" s="13">
        <f t="shared" si="7"/>
        <v>0</v>
      </c>
      <c r="U10" s="15"/>
      <c r="W10" s="13">
        <f t="shared" si="8"/>
        <v>0</v>
      </c>
      <c r="X10" s="13">
        <f t="shared" si="9"/>
        <v>0</v>
      </c>
      <c r="Y10" s="16">
        <f t="shared" ref="Y10:Y12" si="22">AVERAGE(X10,T10)</f>
        <v>0</v>
      </c>
      <c r="Z10" s="16">
        <f t="shared" ref="Z10:Z12" si="23">STDEV(X10,T10)</f>
        <v>0</v>
      </c>
      <c r="AC10" s="51"/>
      <c r="AD10" s="37" t="s">
        <v>41</v>
      </c>
      <c r="AE10" s="15"/>
      <c r="AG10" s="13">
        <f t="shared" si="10"/>
        <v>0</v>
      </c>
      <c r="AH10" s="13">
        <f t="shared" si="11"/>
        <v>0</v>
      </c>
      <c r="AI10" s="15"/>
      <c r="AK10" s="13">
        <f t="shared" si="12"/>
        <v>0</v>
      </c>
      <c r="AL10" s="13">
        <f t="shared" si="13"/>
        <v>0</v>
      </c>
      <c r="AM10" s="16">
        <f t="shared" si="14"/>
        <v>0</v>
      </c>
      <c r="AN10" s="16">
        <f t="shared" si="15"/>
        <v>0</v>
      </c>
      <c r="AQ10" s="51"/>
      <c r="AR10" s="37" t="s">
        <v>41</v>
      </c>
      <c r="AS10" s="15"/>
      <c r="AU10" s="13">
        <f t="shared" si="16"/>
        <v>0</v>
      </c>
      <c r="AV10" s="13">
        <f t="shared" si="17"/>
        <v>0</v>
      </c>
      <c r="AW10" s="15"/>
      <c r="AY10" s="13">
        <f t="shared" si="18"/>
        <v>0</v>
      </c>
      <c r="AZ10" s="13">
        <f t="shared" si="19"/>
        <v>0</v>
      </c>
      <c r="BA10" s="16">
        <f t="shared" si="20"/>
        <v>0</v>
      </c>
      <c r="BB10" s="16">
        <f t="shared" si="21"/>
        <v>0</v>
      </c>
    </row>
    <row r="11" spans="1:54" s="13" customFormat="1" x14ac:dyDescent="0.25">
      <c r="A11" s="51"/>
      <c r="B11" s="37" t="s">
        <v>40</v>
      </c>
      <c r="C11" s="15" t="s">
        <v>46</v>
      </c>
      <c r="D11" s="13">
        <v>28935</v>
      </c>
      <c r="E11" s="13">
        <f t="shared" si="0"/>
        <v>7.8893554367979055E-2</v>
      </c>
      <c r="F11" s="13">
        <f t="shared" si="1"/>
        <v>0.52984254108783779</v>
      </c>
      <c r="G11" s="15" t="s">
        <v>46</v>
      </c>
      <c r="H11" s="13">
        <v>26866</v>
      </c>
      <c r="I11" s="13">
        <f t="shared" si="2"/>
        <v>7.2102004503356049E-2</v>
      </c>
      <c r="J11" s="13">
        <f t="shared" si="3"/>
        <v>0.48423105777942271</v>
      </c>
      <c r="K11" s="16">
        <f t="shared" si="4"/>
        <v>0.50703679943363023</v>
      </c>
      <c r="L11" s="16">
        <f t="shared" si="5"/>
        <v>3.2252189147357328E-2</v>
      </c>
      <c r="O11" s="51"/>
      <c r="P11" s="37" t="s">
        <v>40</v>
      </c>
      <c r="Q11" s="15" t="s">
        <v>71</v>
      </c>
      <c r="R11" s="13">
        <v>1959</v>
      </c>
      <c r="S11" s="13">
        <f t="shared" si="6"/>
        <v>5.2176692280033561E-3</v>
      </c>
      <c r="T11" s="13">
        <f t="shared" si="7"/>
        <v>3.5041432021513469E-2</v>
      </c>
      <c r="U11" s="15" t="s">
        <v>46</v>
      </c>
      <c r="V11" s="13">
        <v>16588</v>
      </c>
      <c r="W11" s="13">
        <f t="shared" si="8"/>
        <v>4.3692069420555923E-2</v>
      </c>
      <c r="X11" s="13">
        <f t="shared" si="9"/>
        <v>0.29343229966793771</v>
      </c>
      <c r="Y11" s="16">
        <f t="shared" si="22"/>
        <v>0.16423686584472558</v>
      </c>
      <c r="Z11" s="16">
        <f t="shared" si="23"/>
        <v>0.18270993470946228</v>
      </c>
      <c r="AC11" s="51"/>
      <c r="AD11" s="37" t="s">
        <v>40</v>
      </c>
      <c r="AE11" s="15"/>
      <c r="AG11" s="13">
        <f t="shared" si="10"/>
        <v>0</v>
      </c>
      <c r="AH11" s="13">
        <f t="shared" si="11"/>
        <v>0</v>
      </c>
      <c r="AI11" s="15"/>
      <c r="AK11" s="13">
        <f t="shared" si="12"/>
        <v>0</v>
      </c>
      <c r="AL11" s="13">
        <f t="shared" si="13"/>
        <v>0</v>
      </c>
      <c r="AM11" s="16">
        <f t="shared" si="14"/>
        <v>0</v>
      </c>
      <c r="AN11" s="16">
        <f t="shared" si="15"/>
        <v>0</v>
      </c>
      <c r="AQ11" s="51"/>
      <c r="AR11" s="37" t="s">
        <v>40</v>
      </c>
      <c r="AS11" s="15"/>
      <c r="AU11" s="13">
        <f t="shared" si="16"/>
        <v>0</v>
      </c>
      <c r="AV11" s="13">
        <f t="shared" si="17"/>
        <v>0</v>
      </c>
      <c r="AW11" s="15"/>
      <c r="AY11" s="13">
        <f t="shared" si="18"/>
        <v>0</v>
      </c>
      <c r="AZ11" s="13">
        <f t="shared" si="19"/>
        <v>0</v>
      </c>
      <c r="BA11" s="16">
        <f t="shared" si="20"/>
        <v>0</v>
      </c>
      <c r="BB11" s="16">
        <f t="shared" si="21"/>
        <v>0</v>
      </c>
    </row>
    <row r="12" spans="1:54" s="13" customFormat="1" x14ac:dyDescent="0.25">
      <c r="A12" s="51"/>
      <c r="B12" s="38" t="s">
        <v>17</v>
      </c>
      <c r="C12" s="15" t="s">
        <v>47</v>
      </c>
      <c r="D12" s="13">
        <v>2101</v>
      </c>
      <c r="E12" s="13">
        <f t="shared" si="0"/>
        <v>5.7285418257170904E-3</v>
      </c>
      <c r="F12" s="13">
        <f t="shared" si="1"/>
        <v>3.8472409843633919E-2</v>
      </c>
      <c r="G12" s="15" t="s">
        <v>51</v>
      </c>
      <c r="H12" s="13">
        <v>1001</v>
      </c>
      <c r="I12" s="13">
        <f t="shared" si="2"/>
        <v>2.6864477967639172E-3</v>
      </c>
      <c r="J12" s="13">
        <f t="shared" si="3"/>
        <v>1.8041959682766402E-2</v>
      </c>
      <c r="K12" s="16">
        <f t="shared" si="4"/>
        <v>2.825718476320016E-2</v>
      </c>
      <c r="L12" s="16">
        <f t="shared" si="5"/>
        <v>1.4446509851443211E-2</v>
      </c>
      <c r="O12" s="51"/>
      <c r="P12" s="38" t="s">
        <v>17</v>
      </c>
      <c r="Q12" s="15"/>
      <c r="S12" s="13">
        <f t="shared" si="6"/>
        <v>0</v>
      </c>
      <c r="T12" s="13">
        <f t="shared" si="7"/>
        <v>0</v>
      </c>
      <c r="U12" s="15"/>
      <c r="W12" s="13">
        <f t="shared" si="8"/>
        <v>0</v>
      </c>
      <c r="X12" s="13">
        <f t="shared" si="9"/>
        <v>0</v>
      </c>
      <c r="Y12" s="16">
        <f t="shared" si="22"/>
        <v>0</v>
      </c>
      <c r="Z12" s="16">
        <f t="shared" si="23"/>
        <v>0</v>
      </c>
      <c r="AC12" s="51"/>
      <c r="AD12" s="38" t="s">
        <v>17</v>
      </c>
      <c r="AE12" s="15"/>
      <c r="AG12" s="13">
        <f t="shared" si="10"/>
        <v>0</v>
      </c>
      <c r="AH12" s="13">
        <f t="shared" si="11"/>
        <v>0</v>
      </c>
      <c r="AI12" s="15"/>
      <c r="AK12" s="13">
        <f t="shared" si="12"/>
        <v>0</v>
      </c>
      <c r="AL12" s="13">
        <f t="shared" si="13"/>
        <v>0</v>
      </c>
      <c r="AM12" s="16">
        <f t="shared" si="14"/>
        <v>0</v>
      </c>
      <c r="AN12" s="16">
        <f t="shared" si="15"/>
        <v>0</v>
      </c>
      <c r="AQ12" s="51"/>
      <c r="AR12" s="38" t="s">
        <v>17</v>
      </c>
      <c r="AS12" s="15"/>
      <c r="AU12" s="13">
        <f t="shared" si="16"/>
        <v>0</v>
      </c>
      <c r="AV12" s="13">
        <f t="shared" si="17"/>
        <v>0</v>
      </c>
      <c r="AW12" s="15"/>
      <c r="AY12" s="13">
        <f t="shared" si="18"/>
        <v>0</v>
      </c>
      <c r="AZ12" s="13">
        <f t="shared" si="19"/>
        <v>0</v>
      </c>
      <c r="BA12" s="16">
        <f t="shared" si="20"/>
        <v>0</v>
      </c>
      <c r="BB12" s="16">
        <f t="shared" si="21"/>
        <v>0</v>
      </c>
    </row>
    <row r="13" spans="1:54" s="13" customFormat="1" x14ac:dyDescent="0.25">
      <c r="B13" s="39"/>
      <c r="P13" s="14"/>
      <c r="AD13" s="14"/>
      <c r="AR13" s="14"/>
    </row>
    <row r="14" spans="1:54" s="13" customFormat="1" x14ac:dyDescent="0.25">
      <c r="A14" s="1"/>
      <c r="B14" s="35"/>
      <c r="C14" s="50" t="s">
        <v>0</v>
      </c>
      <c r="D14" s="50"/>
      <c r="E14" s="50"/>
      <c r="F14" s="50"/>
      <c r="G14" s="50" t="s">
        <v>1</v>
      </c>
      <c r="H14" s="50"/>
      <c r="I14" s="50"/>
      <c r="J14" s="50"/>
      <c r="K14" s="2" t="s">
        <v>2</v>
      </c>
      <c r="L14" s="2" t="s">
        <v>3</v>
      </c>
      <c r="O14" s="1"/>
      <c r="P14" s="20"/>
      <c r="Q14" s="50" t="s">
        <v>0</v>
      </c>
      <c r="R14" s="50"/>
      <c r="S14" s="50"/>
      <c r="T14" s="50"/>
      <c r="U14" s="50" t="s">
        <v>1</v>
      </c>
      <c r="V14" s="50"/>
      <c r="W14" s="50"/>
      <c r="X14" s="50"/>
      <c r="Y14" s="2" t="s">
        <v>2</v>
      </c>
      <c r="Z14" s="2" t="s">
        <v>3</v>
      </c>
      <c r="AC14" s="1"/>
      <c r="AD14" s="20"/>
      <c r="AE14" s="50" t="s">
        <v>0</v>
      </c>
      <c r="AF14" s="50"/>
      <c r="AG14" s="50"/>
      <c r="AH14" s="50"/>
      <c r="AI14" s="50" t="s">
        <v>1</v>
      </c>
      <c r="AJ14" s="50"/>
      <c r="AK14" s="50"/>
      <c r="AL14" s="50"/>
      <c r="AM14" s="2" t="s">
        <v>2</v>
      </c>
      <c r="AN14" s="2" t="s">
        <v>3</v>
      </c>
      <c r="AQ14" s="1"/>
      <c r="AR14" s="20"/>
      <c r="AS14" s="50" t="s">
        <v>0</v>
      </c>
      <c r="AT14" s="50"/>
      <c r="AU14" s="50"/>
      <c r="AV14" s="50"/>
      <c r="AW14" s="50" t="s">
        <v>1</v>
      </c>
      <c r="AX14" s="50"/>
      <c r="AY14" s="50"/>
      <c r="AZ14" s="50"/>
      <c r="BA14" s="2" t="s">
        <v>2</v>
      </c>
      <c r="BB14" s="2" t="s">
        <v>3</v>
      </c>
    </row>
    <row r="15" spans="1:54" s="13" customFormat="1" x14ac:dyDescent="0.25">
      <c r="A15" s="19" t="s">
        <v>9</v>
      </c>
      <c r="B15" s="36"/>
      <c r="C15" s="13" t="s">
        <v>4</v>
      </c>
      <c r="D15" s="13" t="s">
        <v>5</v>
      </c>
      <c r="E15" s="13" t="s">
        <v>6</v>
      </c>
      <c r="F15" s="13" t="s">
        <v>7</v>
      </c>
      <c r="G15" s="13" t="s">
        <v>4</v>
      </c>
      <c r="H15" s="13" t="s">
        <v>5</v>
      </c>
      <c r="I15" s="13" t="s">
        <v>6</v>
      </c>
      <c r="J15" s="13" t="s">
        <v>7</v>
      </c>
      <c r="K15" s="13" t="s">
        <v>7</v>
      </c>
      <c r="L15" s="13" t="s">
        <v>7</v>
      </c>
      <c r="O15" s="19" t="s">
        <v>9</v>
      </c>
      <c r="Q15" s="13" t="s">
        <v>4</v>
      </c>
      <c r="R15" s="13" t="s">
        <v>5</v>
      </c>
      <c r="S15" s="13" t="s">
        <v>6</v>
      </c>
      <c r="T15" s="13" t="s">
        <v>7</v>
      </c>
      <c r="U15" s="13" t="s">
        <v>4</v>
      </c>
      <c r="V15" s="13" t="s">
        <v>5</v>
      </c>
      <c r="W15" s="13" t="s">
        <v>6</v>
      </c>
      <c r="X15" s="13" t="s">
        <v>7</v>
      </c>
      <c r="Y15" s="13" t="s">
        <v>7</v>
      </c>
      <c r="Z15" s="13" t="s">
        <v>7</v>
      </c>
      <c r="AC15" s="19" t="s">
        <v>9</v>
      </c>
      <c r="AE15" s="13" t="s">
        <v>4</v>
      </c>
      <c r="AF15" s="13" t="s">
        <v>5</v>
      </c>
      <c r="AG15" s="13" t="s">
        <v>6</v>
      </c>
      <c r="AH15" s="13" t="s">
        <v>7</v>
      </c>
      <c r="AI15" s="13" t="s">
        <v>4</v>
      </c>
      <c r="AJ15" s="13" t="s">
        <v>5</v>
      </c>
      <c r="AK15" s="13" t="s">
        <v>6</v>
      </c>
      <c r="AL15" s="13" t="s">
        <v>7</v>
      </c>
      <c r="AM15" s="13" t="s">
        <v>7</v>
      </c>
      <c r="AN15" s="13" t="s">
        <v>7</v>
      </c>
      <c r="AQ15" s="19" t="s">
        <v>9</v>
      </c>
      <c r="AS15" s="13" t="s">
        <v>4</v>
      </c>
      <c r="AT15" s="13" t="s">
        <v>5</v>
      </c>
      <c r="AU15" s="13" t="s">
        <v>6</v>
      </c>
      <c r="AV15" s="13" t="s">
        <v>7</v>
      </c>
      <c r="AW15" s="13" t="s">
        <v>4</v>
      </c>
      <c r="AX15" s="13" t="s">
        <v>5</v>
      </c>
      <c r="AY15" s="13" t="s">
        <v>6</v>
      </c>
      <c r="AZ15" s="13" t="s">
        <v>7</v>
      </c>
      <c r="BA15" s="13" t="s">
        <v>7</v>
      </c>
      <c r="BB15" s="13" t="s">
        <v>7</v>
      </c>
    </row>
    <row r="16" spans="1:54" s="13" customFormat="1" x14ac:dyDescent="0.25">
      <c r="A16" s="51">
        <v>3</v>
      </c>
      <c r="B16" s="37" t="s">
        <v>8</v>
      </c>
      <c r="C16" s="15" t="s">
        <v>49</v>
      </c>
      <c r="D16" s="13">
        <v>361293</v>
      </c>
      <c r="E16" s="13">
        <f>D16/$D$16</f>
        <v>1</v>
      </c>
      <c r="F16" s="13">
        <f>E16*$D$2*$G$2</f>
        <v>6.7159167226326391</v>
      </c>
      <c r="G16" s="15" t="s">
        <v>49</v>
      </c>
      <c r="H16" s="13">
        <v>360113</v>
      </c>
      <c r="I16" s="13">
        <f>H16/$H$16</f>
        <v>1</v>
      </c>
      <c r="J16" s="13">
        <f>I16*$D$2*$G$2</f>
        <v>6.7159167226326391</v>
      </c>
      <c r="K16" s="16">
        <f>AVERAGE(J16,F16)</f>
        <v>6.7159167226326391</v>
      </c>
      <c r="L16" s="16">
        <f t="shared" ref="L16" si="24">STDEV(J16,F16)</f>
        <v>0</v>
      </c>
      <c r="O16" s="51">
        <v>3</v>
      </c>
      <c r="P16" s="37" t="s">
        <v>8</v>
      </c>
      <c r="Q16" s="15" t="s">
        <v>49</v>
      </c>
      <c r="R16" s="13">
        <v>361344</v>
      </c>
      <c r="S16" s="13">
        <f>R16/$R$16</f>
        <v>1</v>
      </c>
      <c r="T16" s="13">
        <f>S16*$D$2*$G$2</f>
        <v>6.7159167226326391</v>
      </c>
      <c r="U16" s="15" t="s">
        <v>49</v>
      </c>
      <c r="V16" s="13">
        <v>365905</v>
      </c>
      <c r="W16" s="13">
        <f>V16/$V$16</f>
        <v>1</v>
      </c>
      <c r="X16" s="13">
        <f>W16*$D$2*$G$2</f>
        <v>6.7159167226326391</v>
      </c>
      <c r="Y16" s="16">
        <f>AVERAGE(X16,T16)</f>
        <v>6.7159167226326391</v>
      </c>
      <c r="Z16" s="16">
        <f t="shared" ref="Z16:Z20" si="25">STDEV(X16,T16)</f>
        <v>0</v>
      </c>
      <c r="AC16" s="51">
        <v>3</v>
      </c>
      <c r="AD16" s="37" t="s">
        <v>8</v>
      </c>
      <c r="AE16" s="15" t="s">
        <v>49</v>
      </c>
      <c r="AF16" s="13">
        <v>354271</v>
      </c>
      <c r="AG16" s="13">
        <f>AF16/$AF$16</f>
        <v>1</v>
      </c>
      <c r="AH16" s="13">
        <f>AG16*$D$2*$G$2</f>
        <v>6.7159167226326391</v>
      </c>
      <c r="AI16" s="15" t="s">
        <v>49</v>
      </c>
      <c r="AJ16" s="13">
        <v>359381</v>
      </c>
      <c r="AK16" s="13">
        <f>AJ16/$AJ$16</f>
        <v>1</v>
      </c>
      <c r="AL16" s="13">
        <f>AK16*$D$2*$G$2</f>
        <v>6.7159167226326391</v>
      </c>
      <c r="AM16" s="16">
        <f>AVERAGE(AL16,AH16)</f>
        <v>6.7159167226326391</v>
      </c>
      <c r="AN16" s="16">
        <f t="shared" ref="AN16" si="26">STDEV(AL16,AH16)</f>
        <v>0</v>
      </c>
      <c r="AQ16" s="51">
        <v>3</v>
      </c>
      <c r="AR16" s="37" t="s">
        <v>8</v>
      </c>
      <c r="AS16" s="15" t="s">
        <v>49</v>
      </c>
      <c r="AT16" s="13">
        <v>363646</v>
      </c>
      <c r="AU16" s="13">
        <f>AT16/$AT$16</f>
        <v>1</v>
      </c>
      <c r="AV16" s="13">
        <f>AU16*$D$2*$G$2</f>
        <v>6.7159167226326391</v>
      </c>
      <c r="AW16" s="15" t="s">
        <v>49</v>
      </c>
      <c r="AX16" s="13">
        <v>354955</v>
      </c>
      <c r="AY16" s="13">
        <f>AX16/$AX$16</f>
        <v>1</v>
      </c>
      <c r="AZ16" s="13">
        <f>AY16*$D$2*$G$2</f>
        <v>6.7159167226326391</v>
      </c>
      <c r="BA16" s="16">
        <f>AVERAGE(AZ16,AV16)</f>
        <v>6.7159167226326391</v>
      </c>
      <c r="BB16" s="16">
        <f t="shared" ref="BB16:BB20" si="27">STDEV(AZ16,AV16)</f>
        <v>0</v>
      </c>
    </row>
    <row r="17" spans="1:54" s="13" customFormat="1" x14ac:dyDescent="0.25">
      <c r="A17" s="51"/>
      <c r="B17" s="37" t="s">
        <v>45</v>
      </c>
      <c r="C17" s="15" t="s">
        <v>52</v>
      </c>
      <c r="D17" s="13">
        <v>44182</v>
      </c>
      <c r="E17" s="13">
        <f t="shared" ref="E17:E20" si="28">D17/$D$16</f>
        <v>0.12228855804015024</v>
      </c>
      <c r="F17" s="13">
        <f t="shared" ref="F17:F20" si="29">E17*$D$2*$G$2</f>
        <v>0.82127977192847701</v>
      </c>
      <c r="G17" s="15" t="s">
        <v>44</v>
      </c>
      <c r="H17" s="13">
        <v>21347</v>
      </c>
      <c r="I17" s="13">
        <f t="shared" ref="I17:I20" si="30">H17/$H$16</f>
        <v>5.9278615323523451E-2</v>
      </c>
      <c r="J17" s="13">
        <f t="shared" ref="J17:J20" si="31">I17*$D$2*$G$2</f>
        <v>0.39811024394575856</v>
      </c>
      <c r="K17" s="16">
        <f t="shared" ref="K17:K20" si="32">AVERAGE(J17,F17)</f>
        <v>0.60969500793711773</v>
      </c>
      <c r="L17" s="16">
        <f t="shared" ref="L17:L20" si="33">STDEV(J17,F17)</f>
        <v>0.29922604282809095</v>
      </c>
      <c r="O17" s="51"/>
      <c r="P17" s="37" t="s">
        <v>45</v>
      </c>
      <c r="Q17" s="15" t="s">
        <v>52</v>
      </c>
      <c r="R17" s="13">
        <v>26188</v>
      </c>
      <c r="S17" s="13">
        <f t="shared" ref="S17:S20" si="34">R17/$R$16</f>
        <v>7.2473875309953945E-2</v>
      </c>
      <c r="T17" s="13">
        <f t="shared" ref="T17:T20" si="35">S17*$D$2*$G$2</f>
        <v>0.48672851114811244</v>
      </c>
      <c r="U17" s="15" t="s">
        <v>72</v>
      </c>
      <c r="V17" s="13">
        <v>7319</v>
      </c>
      <c r="W17" s="13">
        <f t="shared" ref="W17:W20" si="36">V17/$V$16</f>
        <v>2.0002459654828438E-2</v>
      </c>
      <c r="X17" s="13">
        <f t="shared" ref="X17:X20" si="37">W17*$D$2*$G$2</f>
        <v>0.134334853289647</v>
      </c>
      <c r="Y17" s="16">
        <f t="shared" ref="Y17:Y20" si="38">AVERAGE(X17,T17)</f>
        <v>0.31053168221887972</v>
      </c>
      <c r="Z17" s="16">
        <f t="shared" si="25"/>
        <v>0.249179945118853</v>
      </c>
      <c r="AC17" s="51"/>
      <c r="AD17" s="37" t="s">
        <v>45</v>
      </c>
      <c r="AE17" s="15" t="s">
        <v>50</v>
      </c>
      <c r="AF17" s="13">
        <v>27716</v>
      </c>
      <c r="AG17" s="13">
        <f t="shared" ref="AG17:AG20" si="39">AF17/$AF$16</f>
        <v>7.8233894391581585E-2</v>
      </c>
      <c r="AH17" s="13">
        <f t="shared" ref="AH17:AH20" si="40">AG17*$D$2*$G$2</f>
        <v>0.52541231962109858</v>
      </c>
      <c r="AI17" s="15" t="s">
        <v>58</v>
      </c>
      <c r="AJ17" s="13">
        <v>24393</v>
      </c>
      <c r="AK17" s="13">
        <f t="shared" ref="AK17:AK20" si="41">AJ17/$AJ$16</f>
        <v>6.7875040694972744E-2</v>
      </c>
      <c r="AL17" s="13">
        <f t="shared" ref="AL17:AL20" si="42">AK17*$D$2*$G$2</f>
        <v>0.45584312085273837</v>
      </c>
      <c r="AM17" s="16">
        <f t="shared" ref="AM17:AM20" si="43">AVERAGE(AL17,AH17)</f>
        <v>0.49062772023691847</v>
      </c>
      <c r="AN17" s="16">
        <f t="shared" ref="AN17:AN20" si="44">STDEV(AL17,AH17)</f>
        <v>4.9192852210822313E-2</v>
      </c>
      <c r="AQ17" s="51"/>
      <c r="AR17" s="37" t="s">
        <v>45</v>
      </c>
      <c r="AS17" s="15" t="s">
        <v>52</v>
      </c>
      <c r="AT17" s="13">
        <v>59623</v>
      </c>
      <c r="AU17" s="13">
        <f t="shared" ref="AU17:AU20" si="45">AT17/$AT$16</f>
        <v>0.16395890508901514</v>
      </c>
      <c r="AV17" s="13">
        <f t="shared" ref="AV17:AV20" si="46">AU17*$D$2*$G$2</f>
        <v>1.1011343525118544</v>
      </c>
      <c r="AW17" s="15" t="s">
        <v>44</v>
      </c>
      <c r="AX17" s="13">
        <v>40540</v>
      </c>
      <c r="AY17" s="13">
        <f t="shared" ref="AY17:AY20" si="47">AX17/$AX$16</f>
        <v>0.11421166063303799</v>
      </c>
      <c r="AZ17" s="13">
        <f t="shared" ref="AZ17:AZ20" si="48">AY17*$D$2*$G$2</f>
        <v>0.76703600156506369</v>
      </c>
      <c r="BA17" s="16">
        <f t="shared" ref="BA17:BA20" si="49">AVERAGE(AZ17,AV17)</f>
        <v>0.93408517703845906</v>
      </c>
      <c r="BB17" s="16">
        <f t="shared" si="27"/>
        <v>0.23624320953771877</v>
      </c>
    </row>
    <row r="18" spans="1:54" s="13" customFormat="1" x14ac:dyDescent="0.25">
      <c r="A18" s="51"/>
      <c r="B18" s="37" t="s">
        <v>41</v>
      </c>
      <c r="C18" s="15" t="s">
        <v>53</v>
      </c>
      <c r="D18" s="13">
        <v>7137</v>
      </c>
      <c r="E18" s="13">
        <f t="shared" si="28"/>
        <v>1.9754050036950618E-2</v>
      </c>
      <c r="F18" s="13">
        <f t="shared" si="29"/>
        <v>0.13266655498287855</v>
      </c>
      <c r="G18" s="15" t="s">
        <v>56</v>
      </c>
      <c r="H18" s="13">
        <v>7235</v>
      </c>
      <c r="I18" s="13">
        <f t="shared" si="30"/>
        <v>2.0090915906951428E-2</v>
      </c>
      <c r="J18" s="13">
        <f t="shared" si="31"/>
        <v>0.13492891811250118</v>
      </c>
      <c r="K18" s="16">
        <f t="shared" si="32"/>
        <v>0.13379773654768987</v>
      </c>
      <c r="L18" s="16">
        <f t="shared" si="33"/>
        <v>1.5997323104625857E-3</v>
      </c>
      <c r="O18" s="51"/>
      <c r="P18" s="37" t="s">
        <v>41</v>
      </c>
      <c r="Q18" s="15" t="s">
        <v>62</v>
      </c>
      <c r="R18" s="13">
        <v>27032</v>
      </c>
      <c r="S18" s="13">
        <f t="shared" si="34"/>
        <v>7.4809599716613537E-2</v>
      </c>
      <c r="T18" s="13">
        <f t="shared" si="35"/>
        <v>0.50241504175025875</v>
      </c>
      <c r="U18" s="15" t="s">
        <v>60</v>
      </c>
      <c r="V18" s="13">
        <v>26529</v>
      </c>
      <c r="W18" s="13">
        <f t="shared" si="36"/>
        <v>7.2502425492955824E-2</v>
      </c>
      <c r="X18" s="13">
        <f>W18*$D$2*$G$2</f>
        <v>0.48692025179956899</v>
      </c>
      <c r="Y18" s="16">
        <f t="shared" si="38"/>
        <v>0.49466764677491387</v>
      </c>
      <c r="Z18" s="16">
        <f t="shared" si="25"/>
        <v>1.0956471047193899E-2</v>
      </c>
      <c r="AC18" s="51"/>
      <c r="AD18" s="37" t="s">
        <v>41</v>
      </c>
      <c r="AE18" s="15"/>
      <c r="AG18" s="13">
        <f t="shared" si="39"/>
        <v>0</v>
      </c>
      <c r="AH18" s="13">
        <f t="shared" si="40"/>
        <v>0</v>
      </c>
      <c r="AI18" s="15"/>
      <c r="AK18" s="13">
        <f t="shared" si="41"/>
        <v>0</v>
      </c>
      <c r="AL18" s="13">
        <f t="shared" si="42"/>
        <v>0</v>
      </c>
      <c r="AM18" s="16">
        <f t="shared" si="43"/>
        <v>0</v>
      </c>
      <c r="AN18" s="16">
        <f t="shared" si="44"/>
        <v>0</v>
      </c>
      <c r="AQ18" s="51"/>
      <c r="AR18" s="37" t="s">
        <v>41</v>
      </c>
      <c r="AS18" s="15"/>
      <c r="AU18" s="13">
        <f t="shared" si="45"/>
        <v>0</v>
      </c>
      <c r="AV18" s="13">
        <f t="shared" si="46"/>
        <v>0</v>
      </c>
      <c r="AW18" s="15"/>
      <c r="AY18" s="13">
        <f t="shared" si="47"/>
        <v>0</v>
      </c>
      <c r="AZ18" s="13">
        <f t="shared" si="48"/>
        <v>0</v>
      </c>
      <c r="BA18" s="16">
        <f t="shared" si="49"/>
        <v>0</v>
      </c>
      <c r="BB18" s="16">
        <f t="shared" si="27"/>
        <v>0</v>
      </c>
    </row>
    <row r="19" spans="1:54" s="13" customFormat="1" x14ac:dyDescent="0.25">
      <c r="A19" s="51"/>
      <c r="B19" s="37" t="s">
        <v>40</v>
      </c>
      <c r="C19" s="15" t="s">
        <v>54</v>
      </c>
      <c r="D19" s="13">
        <v>83701</v>
      </c>
      <c r="E19" s="13">
        <f t="shared" si="28"/>
        <v>0.23167069386896508</v>
      </c>
      <c r="F19" s="13">
        <f t="shared" si="29"/>
        <v>1.5558810870984894</v>
      </c>
      <c r="G19" s="15" t="s">
        <v>57</v>
      </c>
      <c r="H19" s="13">
        <v>103957</v>
      </c>
      <c r="I19" s="13">
        <f t="shared" si="30"/>
        <v>0.28867883136682099</v>
      </c>
      <c r="J19" s="13">
        <f t="shared" si="31"/>
        <v>1.9387429910464806</v>
      </c>
      <c r="K19" s="16">
        <f t="shared" si="32"/>
        <v>1.747312039072485</v>
      </c>
      <c r="L19" s="16">
        <f t="shared" si="33"/>
        <v>0.27072424853961768</v>
      </c>
      <c r="O19" s="51"/>
      <c r="P19" s="37" t="s">
        <v>40</v>
      </c>
      <c r="Q19" s="15" t="s">
        <v>54</v>
      </c>
      <c r="R19" s="13">
        <v>27622</v>
      </c>
      <c r="S19" s="13">
        <f t="shared" si="34"/>
        <v>7.6442392844491669E-2</v>
      </c>
      <c r="T19" s="13">
        <f t="shared" si="35"/>
        <v>0.51338074442237513</v>
      </c>
      <c r="U19" s="15" t="s">
        <v>57</v>
      </c>
      <c r="V19" s="13">
        <v>26601</v>
      </c>
      <c r="W19" s="13">
        <f t="shared" si="36"/>
        <v>7.2699197879230945E-2</v>
      </c>
      <c r="X19" s="13">
        <f t="shared" si="37"/>
        <v>0.48824175875910641</v>
      </c>
      <c r="Y19" s="16">
        <f t="shared" si="38"/>
        <v>0.5008112515907408</v>
      </c>
      <c r="Z19" s="16">
        <f t="shared" si="25"/>
        <v>1.777594723464871E-2</v>
      </c>
      <c r="AC19" s="51"/>
      <c r="AD19" s="37" t="s">
        <v>40</v>
      </c>
      <c r="AE19" s="15"/>
      <c r="AG19" s="13">
        <f t="shared" si="39"/>
        <v>0</v>
      </c>
      <c r="AH19" s="13">
        <f t="shared" si="40"/>
        <v>0</v>
      </c>
      <c r="AI19" s="15"/>
      <c r="AK19" s="13">
        <f t="shared" si="41"/>
        <v>0</v>
      </c>
      <c r="AL19" s="13">
        <f t="shared" si="42"/>
        <v>0</v>
      </c>
      <c r="AM19" s="16">
        <f t="shared" si="43"/>
        <v>0</v>
      </c>
      <c r="AN19" s="16">
        <f t="shared" si="44"/>
        <v>0</v>
      </c>
      <c r="AQ19" s="51"/>
      <c r="AR19" s="37" t="s">
        <v>40</v>
      </c>
      <c r="AS19" s="15"/>
      <c r="AU19" s="13">
        <f t="shared" si="45"/>
        <v>0</v>
      </c>
      <c r="AV19" s="13">
        <f t="shared" si="46"/>
        <v>0</v>
      </c>
      <c r="AW19" s="15"/>
      <c r="AY19" s="13">
        <f t="shared" si="47"/>
        <v>0</v>
      </c>
      <c r="AZ19" s="13">
        <f t="shared" si="48"/>
        <v>0</v>
      </c>
      <c r="BA19" s="16">
        <f t="shared" si="49"/>
        <v>0</v>
      </c>
      <c r="BB19" s="16">
        <f t="shared" si="27"/>
        <v>0</v>
      </c>
    </row>
    <row r="20" spans="1:54" s="13" customFormat="1" x14ac:dyDescent="0.25">
      <c r="A20" s="51"/>
      <c r="B20" s="38" t="s">
        <v>17</v>
      </c>
      <c r="C20" s="15" t="s">
        <v>55</v>
      </c>
      <c r="D20" s="13">
        <v>2057</v>
      </c>
      <c r="E20" s="13">
        <f t="shared" si="28"/>
        <v>5.6934399504003676E-3</v>
      </c>
      <c r="F20" s="13">
        <f t="shared" si="29"/>
        <v>3.8236668572198575E-2</v>
      </c>
      <c r="G20" s="15" t="s">
        <v>55</v>
      </c>
      <c r="H20" s="13">
        <v>2945</v>
      </c>
      <c r="I20" s="13">
        <f t="shared" si="30"/>
        <v>8.1779885758081483E-3</v>
      </c>
      <c r="J20" s="13">
        <f t="shared" si="31"/>
        <v>5.4922690233768626E-2</v>
      </c>
      <c r="K20" s="16">
        <f t="shared" si="32"/>
        <v>4.6579679402983604E-2</v>
      </c>
      <c r="L20" s="16">
        <f t="shared" si="33"/>
        <v>1.1798799067921759E-2</v>
      </c>
      <c r="O20" s="51"/>
      <c r="P20" s="38" t="s">
        <v>17</v>
      </c>
      <c r="Q20" s="15" t="s">
        <v>63</v>
      </c>
      <c r="R20" s="13">
        <v>2534</v>
      </c>
      <c r="S20" s="13">
        <f t="shared" si="34"/>
        <v>7.0127081119376548E-3</v>
      </c>
      <c r="T20" s="13">
        <f t="shared" si="35"/>
        <v>4.7096763679903654E-2</v>
      </c>
      <c r="U20" s="15" t="s">
        <v>73</v>
      </c>
      <c r="V20" s="13">
        <v>2498</v>
      </c>
      <c r="W20" s="13">
        <f t="shared" si="36"/>
        <v>6.8269086238231238E-3</v>
      </c>
      <c r="X20" s="13">
        <f t="shared" si="37"/>
        <v>4.5848949790618695E-2</v>
      </c>
      <c r="Y20" s="16">
        <f t="shared" si="38"/>
        <v>4.6472856735261178E-2</v>
      </c>
      <c r="Z20" s="16">
        <f t="shared" si="25"/>
        <v>8.8233766277215407E-4</v>
      </c>
      <c r="AC20" s="51"/>
      <c r="AD20" s="38" t="s">
        <v>17</v>
      </c>
      <c r="AE20" s="15"/>
      <c r="AG20" s="13">
        <f t="shared" si="39"/>
        <v>0</v>
      </c>
      <c r="AH20" s="13">
        <f t="shared" si="40"/>
        <v>0</v>
      </c>
      <c r="AI20" s="15"/>
      <c r="AK20" s="13">
        <f t="shared" si="41"/>
        <v>0</v>
      </c>
      <c r="AL20" s="13">
        <f t="shared" si="42"/>
        <v>0</v>
      </c>
      <c r="AM20" s="16">
        <f t="shared" si="43"/>
        <v>0</v>
      </c>
      <c r="AN20" s="16">
        <f t="shared" si="44"/>
        <v>0</v>
      </c>
      <c r="AQ20" s="51"/>
      <c r="AR20" s="38" t="s">
        <v>17</v>
      </c>
      <c r="AS20" s="15"/>
      <c r="AU20" s="13">
        <f t="shared" si="45"/>
        <v>0</v>
      </c>
      <c r="AV20" s="13">
        <f t="shared" si="46"/>
        <v>0</v>
      </c>
      <c r="AW20" s="15"/>
      <c r="AY20" s="13">
        <f t="shared" si="47"/>
        <v>0</v>
      </c>
      <c r="AZ20" s="13">
        <f t="shared" si="48"/>
        <v>0</v>
      </c>
      <c r="BA20" s="16">
        <f t="shared" si="49"/>
        <v>0</v>
      </c>
      <c r="BB20" s="16">
        <f t="shared" si="27"/>
        <v>0</v>
      </c>
    </row>
    <row r="21" spans="1:54" s="13" customFormat="1" x14ac:dyDescent="0.25">
      <c r="B21" s="36"/>
    </row>
    <row r="22" spans="1:54" s="13" customFormat="1" x14ac:dyDescent="0.25">
      <c r="A22" s="1"/>
      <c r="B22" s="35"/>
      <c r="C22" s="50" t="s">
        <v>0</v>
      </c>
      <c r="D22" s="50"/>
      <c r="E22" s="50"/>
      <c r="F22" s="50"/>
      <c r="G22" s="50" t="s">
        <v>1</v>
      </c>
      <c r="H22" s="50"/>
      <c r="I22" s="50"/>
      <c r="J22" s="50"/>
      <c r="K22" s="2" t="s">
        <v>2</v>
      </c>
      <c r="L22" s="2" t="s">
        <v>3</v>
      </c>
      <c r="O22" s="1"/>
      <c r="P22" s="20"/>
      <c r="Q22" s="50" t="s">
        <v>0</v>
      </c>
      <c r="R22" s="50"/>
      <c r="S22" s="50"/>
      <c r="T22" s="50"/>
      <c r="U22" s="50" t="s">
        <v>1</v>
      </c>
      <c r="V22" s="50"/>
      <c r="W22" s="50"/>
      <c r="X22" s="50"/>
      <c r="Y22" s="2" t="s">
        <v>2</v>
      </c>
      <c r="Z22" s="2" t="s">
        <v>3</v>
      </c>
      <c r="AC22" s="1"/>
      <c r="AD22" s="20"/>
      <c r="AE22" s="50" t="s">
        <v>0</v>
      </c>
      <c r="AF22" s="50"/>
      <c r="AG22" s="50"/>
      <c r="AH22" s="50"/>
      <c r="AI22" s="50" t="s">
        <v>1</v>
      </c>
      <c r="AJ22" s="50"/>
      <c r="AK22" s="50"/>
      <c r="AL22" s="50"/>
      <c r="AM22" s="2" t="s">
        <v>2</v>
      </c>
      <c r="AN22" s="2" t="s">
        <v>3</v>
      </c>
      <c r="AQ22" s="1"/>
      <c r="AR22" s="20"/>
      <c r="AS22" s="50" t="s">
        <v>0</v>
      </c>
      <c r="AT22" s="50"/>
      <c r="AU22" s="50"/>
      <c r="AV22" s="50"/>
      <c r="AW22" s="50" t="s">
        <v>1</v>
      </c>
      <c r="AX22" s="50"/>
      <c r="AY22" s="50"/>
      <c r="AZ22" s="50"/>
      <c r="BA22" s="2" t="s">
        <v>2</v>
      </c>
      <c r="BB22" s="2" t="s">
        <v>3</v>
      </c>
    </row>
    <row r="23" spans="1:54" s="13" customFormat="1" x14ac:dyDescent="0.25">
      <c r="A23" s="19" t="s">
        <v>9</v>
      </c>
      <c r="B23" s="36"/>
      <c r="C23" s="13" t="s">
        <v>4</v>
      </c>
      <c r="D23" s="13" t="s">
        <v>5</v>
      </c>
      <c r="E23" s="13" t="s">
        <v>6</v>
      </c>
      <c r="F23" s="13" t="s">
        <v>7</v>
      </c>
      <c r="G23" s="13" t="s">
        <v>4</v>
      </c>
      <c r="H23" s="13" t="s">
        <v>5</v>
      </c>
      <c r="I23" s="13" t="s">
        <v>6</v>
      </c>
      <c r="J23" s="13" t="s">
        <v>7</v>
      </c>
      <c r="K23" s="13" t="s">
        <v>7</v>
      </c>
      <c r="L23" s="13" t="s">
        <v>7</v>
      </c>
      <c r="O23" s="19" t="s">
        <v>9</v>
      </c>
      <c r="Q23" s="13" t="s">
        <v>4</v>
      </c>
      <c r="R23" s="13" t="s">
        <v>5</v>
      </c>
      <c r="S23" s="13" t="s">
        <v>6</v>
      </c>
      <c r="T23" s="13" t="s">
        <v>7</v>
      </c>
      <c r="U23" s="13" t="s">
        <v>4</v>
      </c>
      <c r="V23" s="13" t="s">
        <v>5</v>
      </c>
      <c r="W23" s="13" t="s">
        <v>6</v>
      </c>
      <c r="X23" s="13" t="s">
        <v>7</v>
      </c>
      <c r="Y23" s="13" t="s">
        <v>7</v>
      </c>
      <c r="Z23" s="13" t="s">
        <v>7</v>
      </c>
      <c r="AC23" s="19" t="s">
        <v>9</v>
      </c>
      <c r="AE23" s="13" t="s">
        <v>4</v>
      </c>
      <c r="AF23" s="13" t="s">
        <v>5</v>
      </c>
      <c r="AG23" s="13" t="s">
        <v>6</v>
      </c>
      <c r="AH23" s="13" t="s">
        <v>7</v>
      </c>
      <c r="AI23" s="13" t="s">
        <v>4</v>
      </c>
      <c r="AJ23" s="13" t="s">
        <v>5</v>
      </c>
      <c r="AK23" s="13" t="s">
        <v>6</v>
      </c>
      <c r="AL23" s="13" t="s">
        <v>7</v>
      </c>
      <c r="AM23" s="13" t="s">
        <v>7</v>
      </c>
      <c r="AN23" s="13" t="s">
        <v>7</v>
      </c>
      <c r="AQ23" s="19" t="s">
        <v>9</v>
      </c>
      <c r="AS23" s="13" t="s">
        <v>4</v>
      </c>
      <c r="AT23" s="13" t="s">
        <v>5</v>
      </c>
      <c r="AU23" s="13" t="s">
        <v>6</v>
      </c>
      <c r="AV23" s="13" t="s">
        <v>7</v>
      </c>
      <c r="AW23" s="13" t="s">
        <v>4</v>
      </c>
      <c r="AX23" s="13" t="s">
        <v>5</v>
      </c>
      <c r="AY23" s="13" t="s">
        <v>6</v>
      </c>
      <c r="AZ23" s="13" t="s">
        <v>7</v>
      </c>
      <c r="BA23" s="13" t="s">
        <v>7</v>
      </c>
      <c r="BB23" s="13" t="s">
        <v>7</v>
      </c>
    </row>
    <row r="24" spans="1:54" s="13" customFormat="1" x14ac:dyDescent="0.25">
      <c r="A24" s="51">
        <v>4</v>
      </c>
      <c r="B24" s="37" t="s">
        <v>8</v>
      </c>
      <c r="C24" s="15" t="s">
        <v>49</v>
      </c>
      <c r="D24" s="13">
        <v>365814</v>
      </c>
      <c r="E24" s="13">
        <f>D24/$D$24</f>
        <v>1</v>
      </c>
      <c r="F24" s="13">
        <f t="shared" ref="F24:F25" si="50">E24*$D$2*$G$2</f>
        <v>6.7159167226326391</v>
      </c>
      <c r="G24" s="15" t="s">
        <v>49</v>
      </c>
      <c r="H24" s="13">
        <v>357904</v>
      </c>
      <c r="I24" s="13">
        <f>H24/$H$24</f>
        <v>1</v>
      </c>
      <c r="J24" s="13">
        <f>I24*$D$2*$G$2</f>
        <v>6.7159167226326391</v>
      </c>
      <c r="K24" s="16">
        <f>AVERAGE(J24,F24)</f>
        <v>6.7159167226326391</v>
      </c>
      <c r="L24" s="16">
        <f t="shared" ref="L24" si="51">STDEV(J24,F24)</f>
        <v>0</v>
      </c>
      <c r="O24" s="51">
        <v>4</v>
      </c>
      <c r="P24" s="37" t="s">
        <v>8</v>
      </c>
      <c r="Q24" s="15" t="s">
        <v>49</v>
      </c>
      <c r="R24" s="13">
        <v>365605</v>
      </c>
      <c r="S24" s="13">
        <f>R24/$R$24</f>
        <v>1</v>
      </c>
      <c r="T24" s="13">
        <f t="shared" ref="T24:T28" si="52">S24*$D$2*$G$2</f>
        <v>6.7159167226326391</v>
      </c>
      <c r="U24" s="15" t="s">
        <v>49</v>
      </c>
      <c r="V24" s="13">
        <v>361136</v>
      </c>
      <c r="W24" s="13">
        <f>V24/$V$24</f>
        <v>1</v>
      </c>
      <c r="X24" s="13">
        <f>W24*$D$2*$G$2</f>
        <v>6.7159167226326391</v>
      </c>
      <c r="Y24" s="16">
        <f>AVERAGE(X24,T24)</f>
        <v>6.7159167226326391</v>
      </c>
      <c r="Z24" s="16">
        <f t="shared" ref="Z24:Z28" si="53">STDEV(X24,T24)</f>
        <v>0</v>
      </c>
      <c r="AC24" s="51">
        <v>4</v>
      </c>
      <c r="AD24" s="37" t="s">
        <v>8</v>
      </c>
      <c r="AE24" s="15" t="s">
        <v>49</v>
      </c>
      <c r="AF24" s="13">
        <v>373829</v>
      </c>
      <c r="AG24" s="13">
        <f>AF24/$AF$24</f>
        <v>1</v>
      </c>
      <c r="AH24" s="13">
        <f t="shared" ref="AH24" si="54">AG24*$D$2*$G$2</f>
        <v>6.7159167226326391</v>
      </c>
      <c r="AI24" s="15" t="s">
        <v>49</v>
      </c>
      <c r="AJ24" s="13">
        <v>359993</v>
      </c>
      <c r="AK24" s="13">
        <f>AJ24/$AJ$24</f>
        <v>1</v>
      </c>
      <c r="AL24" s="13">
        <f>AK24*$D$2*$G$2</f>
        <v>6.7159167226326391</v>
      </c>
      <c r="AM24" s="16">
        <f>AVERAGE(AL24,AH24)</f>
        <v>6.7159167226326391</v>
      </c>
      <c r="AN24" s="16">
        <f t="shared" ref="AN24" si="55">STDEV(AL24,AH24)</f>
        <v>0</v>
      </c>
      <c r="AQ24" s="51">
        <v>4</v>
      </c>
      <c r="AR24" s="37" t="s">
        <v>8</v>
      </c>
      <c r="AS24" s="15" t="s">
        <v>49</v>
      </c>
      <c r="AT24" s="13">
        <v>370512</v>
      </c>
      <c r="AU24" s="13">
        <f>AT24/$AT$24</f>
        <v>1</v>
      </c>
      <c r="AV24" s="13">
        <f t="shared" ref="AV24:AV28" si="56">AU24*$D$2*$G$2</f>
        <v>6.7159167226326391</v>
      </c>
      <c r="AW24" s="15" t="s">
        <v>49</v>
      </c>
      <c r="AX24" s="13">
        <v>366857</v>
      </c>
      <c r="AY24" s="13">
        <f>AX24/$AX$24</f>
        <v>1</v>
      </c>
      <c r="AZ24" s="13">
        <f>AY24*$D$2*$G$2</f>
        <v>6.7159167226326391</v>
      </c>
      <c r="BA24" s="16">
        <f>AVERAGE(AZ24,AV24)</f>
        <v>6.7159167226326391</v>
      </c>
      <c r="BB24" s="16">
        <f t="shared" ref="BB24:BB28" si="57">STDEV(AZ24,AV24)</f>
        <v>0</v>
      </c>
    </row>
    <row r="25" spans="1:54" s="13" customFormat="1" x14ac:dyDescent="0.25">
      <c r="A25" s="51"/>
      <c r="B25" s="37" t="s">
        <v>45</v>
      </c>
      <c r="C25" s="15" t="s">
        <v>58</v>
      </c>
      <c r="D25" s="13">
        <v>18359</v>
      </c>
      <c r="E25" s="13">
        <f t="shared" ref="E25:E28" si="58">D25/$D$24</f>
        <v>5.0186706905695246E-2</v>
      </c>
      <c r="F25" s="13">
        <f t="shared" si="50"/>
        <v>0.33704974416182165</v>
      </c>
      <c r="G25" s="15" t="s">
        <v>58</v>
      </c>
      <c r="H25" s="13">
        <v>15264</v>
      </c>
      <c r="I25" s="13">
        <f t="shared" ref="I25:I28" si="59">H25/$H$24</f>
        <v>4.2648307926147794E-2</v>
      </c>
      <c r="J25" s="13">
        <f t="shared" ref="J25:J28" si="60">I25*$D$2*$G$2</f>
        <v>0.28642248439320211</v>
      </c>
      <c r="K25" s="16">
        <f t="shared" ref="K25:K28" si="61">AVERAGE(J25,F25)</f>
        <v>0.31173611427751191</v>
      </c>
      <c r="L25" s="16">
        <f t="shared" ref="L25:L28" si="62">STDEV(J25,F25)</f>
        <v>3.5798878695283753E-2</v>
      </c>
      <c r="O25" s="51"/>
      <c r="P25" s="37" t="s">
        <v>45</v>
      </c>
      <c r="Q25" s="15" t="s">
        <v>44</v>
      </c>
      <c r="R25" s="13">
        <v>30288</v>
      </c>
      <c r="S25" s="13">
        <f t="shared" ref="S25:S28" si="63">R25/$R$24</f>
        <v>8.2843505969557307E-2</v>
      </c>
      <c r="T25" s="13">
        <f t="shared" si="52"/>
        <v>0.55637008710246683</v>
      </c>
      <c r="U25" s="15" t="s">
        <v>52</v>
      </c>
      <c r="V25" s="13">
        <v>16680</v>
      </c>
      <c r="W25" s="13">
        <f t="shared" ref="W25:W28" si="64">V25/$V$24</f>
        <v>4.6187585840237473E-2</v>
      </c>
      <c r="X25" s="13">
        <f t="shared" ref="X25:X28" si="65">W25*$D$2*$G$2</f>
        <v>0.31019198012248134</v>
      </c>
      <c r="Y25" s="16">
        <f t="shared" ref="Y25:Y28" si="66">AVERAGE(X25,T25)</f>
        <v>0.43328103361247405</v>
      </c>
      <c r="Z25" s="16">
        <f t="shared" si="53"/>
        <v>0.17407420882521513</v>
      </c>
      <c r="AC25" s="51"/>
      <c r="AD25" s="37" t="s">
        <v>45</v>
      </c>
      <c r="AE25" s="15" t="s">
        <v>50</v>
      </c>
      <c r="AF25" s="13">
        <v>34433</v>
      </c>
      <c r="AG25" s="13">
        <f t="shared" ref="AG25:AG28" si="67">AF25/$AF$24</f>
        <v>9.2108958909019906E-2</v>
      </c>
      <c r="AH25" s="13">
        <f t="shared" ref="AH25:AH28" si="68">AG25*$D$2*$G$2</f>
        <v>0.61859609744136934</v>
      </c>
      <c r="AI25" s="15" t="s">
        <v>58</v>
      </c>
      <c r="AJ25" s="13">
        <v>43026</v>
      </c>
      <c r="AK25" s="13">
        <f t="shared" ref="AK25:AK28" si="69">AJ25/$AJ$24</f>
        <v>0.11951899064704036</v>
      </c>
      <c r="AL25" s="13">
        <f t="shared" ref="AL25:AL28" si="70">AK25*$D$2*$G$2</f>
        <v>0.80267958795863237</v>
      </c>
      <c r="AM25" s="16">
        <f t="shared" ref="AM25:AM28" si="71">AVERAGE(AL25,AH25)</f>
        <v>0.71063784270000085</v>
      </c>
      <c r="AN25" s="16">
        <f t="shared" ref="AN25:AN28" si="72">STDEV(AL25,AH25)</f>
        <v>0.13016668444924603</v>
      </c>
      <c r="AQ25" s="51"/>
      <c r="AR25" s="37" t="s">
        <v>45</v>
      </c>
      <c r="AS25" s="15" t="s">
        <v>44</v>
      </c>
      <c r="AT25" s="13">
        <v>53460</v>
      </c>
      <c r="AU25" s="13">
        <f t="shared" ref="AU25:AU28" si="73">AT25/$AT$24</f>
        <v>0.14428682471822776</v>
      </c>
      <c r="AV25" s="13">
        <f t="shared" si="56"/>
        <v>0.96901829898071024</v>
      </c>
      <c r="AW25" s="15" t="s">
        <v>52</v>
      </c>
      <c r="AX25" s="13">
        <v>56183</v>
      </c>
      <c r="AY25" s="13">
        <f t="shared" ref="AY25:AY28" si="74">AX25/$AX$24</f>
        <v>0.15314686649021281</v>
      </c>
      <c r="AZ25" s="13">
        <f t="shared" ref="AZ25:AZ28" si="75">AY25*$D$2*$G$2</f>
        <v>1.0285216016804084</v>
      </c>
      <c r="BA25" s="16">
        <f t="shared" ref="BA25:BA28" si="76">AVERAGE(AZ25,AV25)</f>
        <v>0.99876995033055938</v>
      </c>
      <c r="BB25" s="16">
        <f t="shared" si="57"/>
        <v>4.2075188841952375E-2</v>
      </c>
    </row>
    <row r="26" spans="1:54" s="13" customFormat="1" x14ac:dyDescent="0.25">
      <c r="A26" s="51"/>
      <c r="B26" s="37" t="s">
        <v>41</v>
      </c>
      <c r="C26" s="15" t="s">
        <v>56</v>
      </c>
      <c r="D26" s="13">
        <v>11755</v>
      </c>
      <c r="E26" s="13">
        <f t="shared" si="58"/>
        <v>3.2133816639057004E-2</v>
      </c>
      <c r="F26" s="13">
        <f t="shared" ref="F26:F28" si="77">E26*$D$2*$G$2</f>
        <v>0.21580803652825389</v>
      </c>
      <c r="G26" s="15" t="s">
        <v>60</v>
      </c>
      <c r="H26" s="13">
        <v>9973</v>
      </c>
      <c r="I26" s="13">
        <f t="shared" si="59"/>
        <v>2.7865014081988465E-2</v>
      </c>
      <c r="J26" s="13">
        <f t="shared" si="60"/>
        <v>0.1871391140496203</v>
      </c>
      <c r="K26" s="16">
        <f t="shared" si="61"/>
        <v>0.20147357528893711</v>
      </c>
      <c r="L26" s="16">
        <f t="shared" si="62"/>
        <v>2.0271989493953257E-2</v>
      </c>
      <c r="O26" s="51"/>
      <c r="P26" s="37" t="s">
        <v>41</v>
      </c>
      <c r="Q26" s="15" t="s">
        <v>56</v>
      </c>
      <c r="R26" s="13">
        <v>41915</v>
      </c>
      <c r="S26" s="13">
        <f t="shared" si="63"/>
        <v>0.11464558745093749</v>
      </c>
      <c r="T26" s="13">
        <f t="shared" si="52"/>
        <v>0.76995021793779372</v>
      </c>
      <c r="U26" s="15" t="s">
        <v>56</v>
      </c>
      <c r="V26" s="13">
        <v>42236</v>
      </c>
      <c r="W26" s="13">
        <f t="shared" si="64"/>
        <v>0.11695316999689867</v>
      </c>
      <c r="X26" s="13">
        <f t="shared" si="65"/>
        <v>0.78544775014706958</v>
      </c>
      <c r="Y26" s="16">
        <f t="shared" si="66"/>
        <v>0.77769898404243165</v>
      </c>
      <c r="Z26" s="16">
        <f t="shared" si="53"/>
        <v>1.0958410116835893E-2</v>
      </c>
      <c r="AC26" s="51"/>
      <c r="AD26" s="37" t="s">
        <v>41</v>
      </c>
      <c r="AE26" s="15"/>
      <c r="AG26" s="13">
        <f t="shared" si="67"/>
        <v>0</v>
      </c>
      <c r="AH26" s="13">
        <f t="shared" si="68"/>
        <v>0</v>
      </c>
      <c r="AI26" s="15"/>
      <c r="AK26" s="13">
        <f t="shared" si="69"/>
        <v>0</v>
      </c>
      <c r="AL26" s="13">
        <f t="shared" si="70"/>
        <v>0</v>
      </c>
      <c r="AM26" s="16">
        <f t="shared" si="71"/>
        <v>0</v>
      </c>
      <c r="AN26" s="16">
        <f t="shared" si="72"/>
        <v>0</v>
      </c>
      <c r="AQ26" s="51"/>
      <c r="AR26" s="37" t="s">
        <v>41</v>
      </c>
      <c r="AS26" s="15"/>
      <c r="AU26" s="13">
        <f t="shared" si="73"/>
        <v>0</v>
      </c>
      <c r="AV26" s="13">
        <f t="shared" si="56"/>
        <v>0</v>
      </c>
      <c r="AW26" s="15"/>
      <c r="AY26" s="13">
        <f t="shared" si="74"/>
        <v>0</v>
      </c>
      <c r="AZ26" s="13">
        <f t="shared" si="75"/>
        <v>0</v>
      </c>
      <c r="BA26" s="16">
        <f t="shared" si="76"/>
        <v>0</v>
      </c>
      <c r="BB26" s="16">
        <f t="shared" si="57"/>
        <v>0</v>
      </c>
    </row>
    <row r="27" spans="1:54" s="13" customFormat="1" x14ac:dyDescent="0.25">
      <c r="A27" s="51"/>
      <c r="B27" s="37" t="s">
        <v>40</v>
      </c>
      <c r="C27" s="15" t="s">
        <v>54</v>
      </c>
      <c r="D27" s="13">
        <v>127573</v>
      </c>
      <c r="E27" s="13">
        <f t="shared" si="58"/>
        <v>0.34873733646060567</v>
      </c>
      <c r="F27" s="13">
        <f t="shared" si="77"/>
        <v>2.3420909097421467</v>
      </c>
      <c r="G27" s="15" t="s">
        <v>57</v>
      </c>
      <c r="H27" s="13">
        <v>115887</v>
      </c>
      <c r="I27" s="13">
        <f t="shared" si="59"/>
        <v>0.3237935312262506</v>
      </c>
      <c r="J27" s="13">
        <f t="shared" si="60"/>
        <v>2.1745703910426499</v>
      </c>
      <c r="K27" s="16">
        <f t="shared" si="61"/>
        <v>2.2583306503923986</v>
      </c>
      <c r="L27" s="16">
        <f t="shared" si="62"/>
        <v>0.11845489476030202</v>
      </c>
      <c r="O27" s="51"/>
      <c r="P27" s="37" t="s">
        <v>40</v>
      </c>
      <c r="Q27" s="15" t="s">
        <v>74</v>
      </c>
      <c r="R27" s="13">
        <v>178496</v>
      </c>
      <c r="S27" s="13">
        <f t="shared" si="63"/>
        <v>0.48822089413438002</v>
      </c>
      <c r="T27" s="13">
        <f t="shared" si="52"/>
        <v>3.2788508672557422</v>
      </c>
      <c r="U27" s="15" t="s">
        <v>74</v>
      </c>
      <c r="V27" s="13">
        <v>178183</v>
      </c>
      <c r="W27" s="13">
        <f t="shared" si="64"/>
        <v>0.49339583979442647</v>
      </c>
      <c r="X27" s="13">
        <f t="shared" si="65"/>
        <v>3.3136053713527631</v>
      </c>
      <c r="Y27" s="16">
        <f t="shared" si="66"/>
        <v>3.2962281193042529</v>
      </c>
      <c r="Z27" s="16">
        <f t="shared" si="53"/>
        <v>2.4575145523779172E-2</v>
      </c>
      <c r="AC27" s="51"/>
      <c r="AD27" s="37" t="s">
        <v>40</v>
      </c>
      <c r="AE27" s="15"/>
      <c r="AG27" s="13">
        <f t="shared" si="67"/>
        <v>0</v>
      </c>
      <c r="AH27" s="13">
        <f t="shared" si="68"/>
        <v>0</v>
      </c>
      <c r="AI27" s="15"/>
      <c r="AK27" s="13">
        <f t="shared" si="69"/>
        <v>0</v>
      </c>
      <c r="AL27" s="13">
        <f t="shared" si="70"/>
        <v>0</v>
      </c>
      <c r="AM27" s="16">
        <f t="shared" si="71"/>
        <v>0</v>
      </c>
      <c r="AN27" s="16">
        <f t="shared" si="72"/>
        <v>0</v>
      </c>
      <c r="AQ27" s="51"/>
      <c r="AR27" s="37" t="s">
        <v>40</v>
      </c>
      <c r="AS27" s="15"/>
      <c r="AU27" s="13">
        <f t="shared" si="73"/>
        <v>0</v>
      </c>
      <c r="AV27" s="13">
        <f t="shared" si="56"/>
        <v>0</v>
      </c>
      <c r="AW27" s="15"/>
      <c r="AY27" s="13">
        <f t="shared" si="74"/>
        <v>0</v>
      </c>
      <c r="AZ27" s="13">
        <f t="shared" si="75"/>
        <v>0</v>
      </c>
      <c r="BA27" s="16">
        <f t="shared" si="76"/>
        <v>0</v>
      </c>
      <c r="BB27" s="16">
        <f t="shared" si="57"/>
        <v>0</v>
      </c>
    </row>
    <row r="28" spans="1:54" s="13" customFormat="1" x14ac:dyDescent="0.25">
      <c r="A28" s="51"/>
      <c r="B28" s="38" t="s">
        <v>17</v>
      </c>
      <c r="C28" s="15" t="s">
        <v>59</v>
      </c>
      <c r="D28" s="13">
        <v>2759</v>
      </c>
      <c r="E28" s="13">
        <f t="shared" si="58"/>
        <v>7.5420842285970468E-3</v>
      </c>
      <c r="F28" s="13">
        <f t="shared" si="77"/>
        <v>5.0652009594338791E-2</v>
      </c>
      <c r="G28" s="15" t="s">
        <v>61</v>
      </c>
      <c r="H28" s="13">
        <v>2939</v>
      </c>
      <c r="I28" s="13">
        <f t="shared" si="59"/>
        <v>8.2116992266082524E-3</v>
      </c>
      <c r="J28" s="13">
        <f t="shared" si="60"/>
        <v>5.5149088157207871E-2</v>
      </c>
      <c r="K28" s="16">
        <f t="shared" si="61"/>
        <v>5.2900548875773334E-2</v>
      </c>
      <c r="L28" s="16">
        <f t="shared" si="62"/>
        <v>3.1799147473333799E-3</v>
      </c>
      <c r="O28" s="51"/>
      <c r="P28" s="38" t="s">
        <v>17</v>
      </c>
      <c r="Q28" s="15" t="s">
        <v>75</v>
      </c>
      <c r="R28" s="13">
        <v>3083</v>
      </c>
      <c r="S28" s="13">
        <f t="shared" si="63"/>
        <v>8.432598022455929E-3</v>
      </c>
      <c r="T28" s="13">
        <f t="shared" si="52"/>
        <v>5.6632626074250694E-2</v>
      </c>
      <c r="U28" s="15" t="s">
        <v>75</v>
      </c>
      <c r="V28" s="13">
        <v>3328</v>
      </c>
      <c r="W28" s="13">
        <f t="shared" si="64"/>
        <v>9.2153648486996594E-3</v>
      </c>
      <c r="X28" s="13">
        <f t="shared" si="65"/>
        <v>6.1889622892543045E-2</v>
      </c>
      <c r="Y28" s="16">
        <f t="shared" si="66"/>
        <v>5.926112448339687E-2</v>
      </c>
      <c r="Z28" s="16">
        <f t="shared" si="53"/>
        <v>3.7172580988906255E-3</v>
      </c>
      <c r="AC28" s="51"/>
      <c r="AD28" s="38" t="s">
        <v>17</v>
      </c>
      <c r="AE28" s="15"/>
      <c r="AG28" s="13">
        <f t="shared" si="67"/>
        <v>0</v>
      </c>
      <c r="AH28" s="13">
        <f t="shared" si="68"/>
        <v>0</v>
      </c>
      <c r="AI28" s="15"/>
      <c r="AK28" s="13">
        <f t="shared" si="69"/>
        <v>0</v>
      </c>
      <c r="AL28" s="13">
        <f>AK28*$D$2*$G$2</f>
        <v>0</v>
      </c>
      <c r="AM28" s="16">
        <f t="shared" si="71"/>
        <v>0</v>
      </c>
      <c r="AN28" s="16">
        <f t="shared" si="72"/>
        <v>0</v>
      </c>
      <c r="AQ28" s="51"/>
      <c r="AR28" s="38" t="s">
        <v>17</v>
      </c>
      <c r="AS28" s="15"/>
      <c r="AU28" s="13">
        <f t="shared" si="73"/>
        <v>0</v>
      </c>
      <c r="AV28" s="13">
        <f t="shared" si="56"/>
        <v>0</v>
      </c>
      <c r="AW28" s="15"/>
      <c r="AY28" s="13">
        <f t="shared" si="74"/>
        <v>0</v>
      </c>
      <c r="AZ28" s="13">
        <f t="shared" si="75"/>
        <v>0</v>
      </c>
      <c r="BA28" s="16">
        <f t="shared" si="76"/>
        <v>0</v>
      </c>
      <c r="BB28" s="16">
        <f t="shared" si="57"/>
        <v>0</v>
      </c>
    </row>
    <row r="29" spans="1:54" s="13" customFormat="1" x14ac:dyDescent="0.25">
      <c r="B29" s="36"/>
      <c r="M29" s="14"/>
      <c r="N29" s="14"/>
    </row>
    <row r="30" spans="1:54" s="13" customFormat="1" x14ac:dyDescent="0.25">
      <c r="A30" s="1"/>
      <c r="B30" s="35"/>
      <c r="C30" s="50" t="s">
        <v>0</v>
      </c>
      <c r="D30" s="50"/>
      <c r="E30" s="50"/>
      <c r="F30" s="50"/>
      <c r="G30" s="50" t="s">
        <v>1</v>
      </c>
      <c r="H30" s="50"/>
      <c r="I30" s="50"/>
      <c r="J30" s="50"/>
      <c r="K30" s="2" t="s">
        <v>2</v>
      </c>
      <c r="L30" s="2" t="s">
        <v>3</v>
      </c>
      <c r="M30" s="14"/>
      <c r="N30" s="14"/>
      <c r="O30" s="1"/>
      <c r="P30" s="20"/>
      <c r="Q30" s="50" t="s">
        <v>0</v>
      </c>
      <c r="R30" s="50"/>
      <c r="S30" s="50"/>
      <c r="T30" s="50"/>
      <c r="U30" s="50" t="s">
        <v>1</v>
      </c>
      <c r="V30" s="50"/>
      <c r="W30" s="50"/>
      <c r="X30" s="50"/>
      <c r="Y30" s="2" t="s">
        <v>2</v>
      </c>
      <c r="Z30" s="2" t="s">
        <v>3</v>
      </c>
      <c r="AC30" s="1"/>
      <c r="AD30" s="20"/>
      <c r="AE30" s="50" t="s">
        <v>0</v>
      </c>
      <c r="AF30" s="50"/>
      <c r="AG30" s="50"/>
      <c r="AH30" s="50"/>
      <c r="AI30" s="50" t="s">
        <v>1</v>
      </c>
      <c r="AJ30" s="50"/>
      <c r="AK30" s="50"/>
      <c r="AL30" s="50"/>
      <c r="AM30" s="2" t="s">
        <v>2</v>
      </c>
      <c r="AN30" s="2" t="s">
        <v>3</v>
      </c>
      <c r="AQ30" s="1"/>
      <c r="AR30" s="20"/>
      <c r="AS30" s="50" t="s">
        <v>0</v>
      </c>
      <c r="AT30" s="50"/>
      <c r="AU30" s="50"/>
      <c r="AV30" s="50"/>
      <c r="AW30" s="50" t="s">
        <v>1</v>
      </c>
      <c r="AX30" s="50"/>
      <c r="AY30" s="50"/>
      <c r="AZ30" s="50"/>
      <c r="BA30" s="2" t="s">
        <v>2</v>
      </c>
      <c r="BB30" s="2" t="s">
        <v>3</v>
      </c>
    </row>
    <row r="31" spans="1:54" s="13" customFormat="1" x14ac:dyDescent="0.25">
      <c r="A31" s="19" t="s">
        <v>9</v>
      </c>
      <c r="B31" s="36"/>
      <c r="C31" s="13" t="s">
        <v>4</v>
      </c>
      <c r="D31" s="13" t="s">
        <v>5</v>
      </c>
      <c r="E31" s="13" t="s">
        <v>6</v>
      </c>
      <c r="F31" s="13" t="s">
        <v>7</v>
      </c>
      <c r="G31" s="13" t="s">
        <v>4</v>
      </c>
      <c r="H31" s="13" t="s">
        <v>5</v>
      </c>
      <c r="I31" s="13" t="s">
        <v>6</v>
      </c>
      <c r="J31" s="13" t="s">
        <v>7</v>
      </c>
      <c r="K31" s="13" t="s">
        <v>7</v>
      </c>
      <c r="L31" s="13" t="s">
        <v>7</v>
      </c>
      <c r="M31" s="14"/>
      <c r="N31" s="14"/>
      <c r="O31" s="19" t="s">
        <v>9</v>
      </c>
      <c r="Q31" s="13" t="s">
        <v>4</v>
      </c>
      <c r="R31" s="13" t="s">
        <v>5</v>
      </c>
      <c r="S31" s="13" t="s">
        <v>6</v>
      </c>
      <c r="T31" s="13" t="s">
        <v>7</v>
      </c>
      <c r="U31" s="13" t="s">
        <v>4</v>
      </c>
      <c r="V31" s="13" t="s">
        <v>5</v>
      </c>
      <c r="W31" s="13" t="s">
        <v>6</v>
      </c>
      <c r="X31" s="13" t="s">
        <v>7</v>
      </c>
      <c r="Y31" s="13" t="s">
        <v>7</v>
      </c>
      <c r="Z31" s="13" t="s">
        <v>7</v>
      </c>
      <c r="AC31" s="19" t="s">
        <v>9</v>
      </c>
      <c r="AE31" s="13" t="s">
        <v>4</v>
      </c>
      <c r="AF31" s="13" t="s">
        <v>5</v>
      </c>
      <c r="AG31" s="13" t="s">
        <v>6</v>
      </c>
      <c r="AH31" s="13" t="s">
        <v>7</v>
      </c>
      <c r="AI31" s="13" t="s">
        <v>4</v>
      </c>
      <c r="AJ31" s="13" t="s">
        <v>5</v>
      </c>
      <c r="AK31" s="13" t="s">
        <v>6</v>
      </c>
      <c r="AL31" s="13" t="s">
        <v>7</v>
      </c>
      <c r="AM31" s="13" t="s">
        <v>7</v>
      </c>
      <c r="AN31" s="13" t="s">
        <v>7</v>
      </c>
      <c r="AQ31" s="19" t="s">
        <v>9</v>
      </c>
      <c r="AS31" s="13" t="s">
        <v>4</v>
      </c>
      <c r="AT31" s="13" t="s">
        <v>5</v>
      </c>
      <c r="AU31" s="13" t="s">
        <v>6</v>
      </c>
      <c r="AV31" s="13" t="s">
        <v>7</v>
      </c>
      <c r="AW31" s="13" t="s">
        <v>4</v>
      </c>
      <c r="AX31" s="13" t="s">
        <v>5</v>
      </c>
      <c r="AY31" s="13" t="s">
        <v>6</v>
      </c>
      <c r="AZ31" s="13" t="s">
        <v>7</v>
      </c>
      <c r="BA31" s="13" t="s">
        <v>7</v>
      </c>
      <c r="BB31" s="13" t="s">
        <v>7</v>
      </c>
    </row>
    <row r="32" spans="1:54" s="13" customFormat="1" x14ac:dyDescent="0.25">
      <c r="A32" s="51">
        <v>6</v>
      </c>
      <c r="B32" s="37" t="s">
        <v>8</v>
      </c>
      <c r="C32" s="15" t="s">
        <v>43</v>
      </c>
      <c r="D32" s="13">
        <v>350932</v>
      </c>
      <c r="E32" s="13">
        <f>D32/$D$32</f>
        <v>1</v>
      </c>
      <c r="F32" s="13">
        <f>E32*$D$2*$G$2</f>
        <v>6.7159167226326391</v>
      </c>
      <c r="G32" s="15" t="s">
        <v>64</v>
      </c>
      <c r="H32" s="13">
        <v>351323</v>
      </c>
      <c r="I32" s="13">
        <f>H32/$H$32</f>
        <v>1</v>
      </c>
      <c r="J32" s="13">
        <f>I32*$D$2*$G$2</f>
        <v>6.7159167226326391</v>
      </c>
      <c r="K32" s="16">
        <f>AVERAGE(J32,F32)</f>
        <v>6.7159167226326391</v>
      </c>
      <c r="L32" s="16">
        <f t="shared" ref="L32" si="78">STDEV(J32,F32)</f>
        <v>0</v>
      </c>
      <c r="M32" s="14"/>
      <c r="N32" s="14"/>
      <c r="O32" s="51">
        <v>6</v>
      </c>
      <c r="P32" s="37" t="s">
        <v>8</v>
      </c>
      <c r="Q32" s="15" t="s">
        <v>43</v>
      </c>
      <c r="R32" s="13">
        <v>364291</v>
      </c>
      <c r="S32" s="13">
        <f>R32/$R$32</f>
        <v>1</v>
      </c>
      <c r="T32" s="13">
        <f>S32*$D$2*$G$2</f>
        <v>6.7159167226326391</v>
      </c>
      <c r="U32" s="15" t="s">
        <v>43</v>
      </c>
      <c r="V32" s="13">
        <v>364872</v>
      </c>
      <c r="W32" s="13">
        <f>V32/$V$32</f>
        <v>1</v>
      </c>
      <c r="X32" s="13">
        <f>W32*$D$2*$G$2</f>
        <v>6.7159167226326391</v>
      </c>
      <c r="Y32" s="16">
        <f>AVERAGE(X32,T32)</f>
        <v>6.7159167226326391</v>
      </c>
      <c r="Z32" s="16">
        <f t="shared" ref="Z32" si="79">STDEV(X32,T32)</f>
        <v>0</v>
      </c>
      <c r="AC32" s="51">
        <v>6</v>
      </c>
      <c r="AD32" s="37" t="s">
        <v>8</v>
      </c>
      <c r="AE32" s="15" t="s">
        <v>43</v>
      </c>
      <c r="AF32" s="13">
        <v>352102</v>
      </c>
      <c r="AG32" s="13">
        <f>AF32/$AF$32</f>
        <v>1</v>
      </c>
      <c r="AH32" s="13">
        <f>AG32*$D$2*$G$2</f>
        <v>6.7159167226326391</v>
      </c>
      <c r="AI32" s="15" t="s">
        <v>49</v>
      </c>
      <c r="AJ32" s="13">
        <v>355832</v>
      </c>
      <c r="AK32" s="13">
        <f>AJ32/$AJ$32</f>
        <v>1</v>
      </c>
      <c r="AL32" s="13">
        <f>AK32*$D$2*$G$2</f>
        <v>6.7159167226326391</v>
      </c>
      <c r="AM32" s="16">
        <f>AVERAGE(AL32,AH32)</f>
        <v>6.7159167226326391</v>
      </c>
      <c r="AN32" s="16">
        <f t="shared" ref="AN32" si="80">STDEV(AL32,AH32)</f>
        <v>0</v>
      </c>
      <c r="AQ32" s="51">
        <v>6</v>
      </c>
      <c r="AR32" s="37" t="s">
        <v>8</v>
      </c>
      <c r="AS32" s="15" t="s">
        <v>49</v>
      </c>
      <c r="AT32" s="13">
        <v>352091</v>
      </c>
      <c r="AU32" s="13">
        <f>AT32/$AT$32</f>
        <v>1</v>
      </c>
      <c r="AV32" s="13">
        <f>AU32*$D$2*$G$2</f>
        <v>6.7159167226326391</v>
      </c>
      <c r="AW32" s="15" t="s">
        <v>43</v>
      </c>
      <c r="AX32" s="13">
        <v>353713</v>
      </c>
      <c r="AY32" s="13">
        <f>AX32/$AX$32</f>
        <v>1</v>
      </c>
      <c r="AZ32" s="13">
        <f>AY32*$D$2*$G$2</f>
        <v>6.7159167226326391</v>
      </c>
      <c r="BA32" s="16">
        <f>AVERAGE(AZ32,AV32)</f>
        <v>6.7159167226326391</v>
      </c>
      <c r="BB32" s="16">
        <f t="shared" ref="BB32:BB36" si="81">STDEV(AZ32,AV32)</f>
        <v>0</v>
      </c>
    </row>
    <row r="33" spans="1:54" s="13" customFormat="1" x14ac:dyDescent="0.25">
      <c r="A33" s="51"/>
      <c r="B33" s="37" t="s">
        <v>45</v>
      </c>
      <c r="C33" s="15" t="s">
        <v>44</v>
      </c>
      <c r="D33" s="13">
        <v>17864</v>
      </c>
      <c r="E33" s="13">
        <f t="shared" ref="E33:E36" si="82">D33/$D$32</f>
        <v>5.0904448725109137E-2</v>
      </c>
      <c r="F33" s="13">
        <f t="shared" ref="F33:F35" si="83">E33*$D$2*$G$2</f>
        <v>0.34187003844935621</v>
      </c>
      <c r="G33" s="15" t="s">
        <v>58</v>
      </c>
      <c r="H33" s="13">
        <v>6798</v>
      </c>
      <c r="I33" s="13">
        <f t="shared" ref="I33:I36" si="84">H33/$H$32</f>
        <v>1.9349715219328083E-2</v>
      </c>
      <c r="J33" s="13">
        <f t="shared" ref="J33:J36" si="85">I33*$D$2*$G$2</f>
        <v>0.12995107601966477</v>
      </c>
      <c r="K33" s="16">
        <f t="shared" ref="K33:K36" si="86">AVERAGE(J33,F33)</f>
        <v>0.23591055723451049</v>
      </c>
      <c r="L33" s="16">
        <f t="shared" ref="L33:L36" si="87">STDEV(J33,F33)</f>
        <v>0.14984933539605194</v>
      </c>
      <c r="M33" s="14"/>
      <c r="N33" s="14"/>
      <c r="O33" s="51"/>
      <c r="P33" s="37" t="s">
        <v>45</v>
      </c>
      <c r="Q33" s="15" t="s">
        <v>52</v>
      </c>
      <c r="R33" s="13">
        <v>16338</v>
      </c>
      <c r="S33" s="13">
        <f t="shared" ref="S33:S36" si="88">R33/$R$32</f>
        <v>4.4848761017977384E-2</v>
      </c>
      <c r="T33" s="13">
        <f t="shared" ref="T33:T36" si="89">S33*$D$2*$G$2</f>
        <v>0.30120054410998914</v>
      </c>
      <c r="U33" s="15" t="s">
        <v>50</v>
      </c>
      <c r="V33" s="13">
        <v>17057</v>
      </c>
      <c r="W33" s="13">
        <f t="shared" ref="W33:W36" si="90">V33/$V$32</f>
        <v>4.6747900633646866E-2</v>
      </c>
      <c r="X33" s="13">
        <f t="shared" ref="X33:X36" si="91">W33*$D$2*$G$2</f>
        <v>0.31395500761347794</v>
      </c>
      <c r="Y33" s="16">
        <f t="shared" ref="Y33:Y36" si="92">AVERAGE(X33,T33)</f>
        <v>0.30757777586173352</v>
      </c>
      <c r="Z33" s="16">
        <f t="shared" ref="Z33:Z36" si="93">STDEV(X33,T33)</f>
        <v>9.0187676337132611E-3</v>
      </c>
      <c r="AC33" s="51"/>
      <c r="AD33" s="37" t="s">
        <v>45</v>
      </c>
      <c r="AE33" s="15" t="s">
        <v>50</v>
      </c>
      <c r="AF33" s="13">
        <v>28678</v>
      </c>
      <c r="AG33" s="13">
        <f t="shared" ref="AG33:AG36" si="94">AF33/$AF$32</f>
        <v>8.1447989503041732E-2</v>
      </c>
      <c r="AH33" s="13">
        <f t="shared" ref="AH33:AH36" si="95">AG33*$D$2*$G$2</f>
        <v>0.54699791472828563</v>
      </c>
      <c r="AI33" s="15" t="s">
        <v>50</v>
      </c>
      <c r="AJ33" s="13">
        <v>44861</v>
      </c>
      <c r="AK33" s="13">
        <f t="shared" ref="AK33:AK36" si="96">AJ33/$AJ$32</f>
        <v>0.12607354032239934</v>
      </c>
      <c r="AL33" s="13">
        <f t="shared" ref="AL33:AL36" si="97">AK33*$D$2*$G$2</f>
        <v>0.84669939773270209</v>
      </c>
      <c r="AM33" s="16">
        <f t="shared" ref="AM33:AM36" si="98">AVERAGE(AL33,AH33)</f>
        <v>0.69684865623049386</v>
      </c>
      <c r="AN33" s="16">
        <f t="shared" ref="AN33:AN36" si="99">STDEV(AL33,AH33)</f>
        <v>0.2119209509640875</v>
      </c>
      <c r="AQ33" s="51"/>
      <c r="AR33" s="37" t="s">
        <v>45</v>
      </c>
      <c r="AS33" s="15" t="s">
        <v>44</v>
      </c>
      <c r="AT33" s="13">
        <v>26776</v>
      </c>
      <c r="AU33" s="13">
        <f t="shared" ref="AU33:AU36" si="100">AT33/$AT$32</f>
        <v>7.6048521546986436E-2</v>
      </c>
      <c r="AV33" s="13">
        <f t="shared" ref="AV33:AV36" si="101">AU33*$D$2*$G$2</f>
        <v>0.51073553758889478</v>
      </c>
      <c r="AW33" s="15" t="s">
        <v>44</v>
      </c>
      <c r="AX33" s="13">
        <v>26370</v>
      </c>
      <c r="AY33" s="13">
        <f t="shared" ref="AY33:AY36" si="102">AX33/$AX$32</f>
        <v>7.4551967272902045E-2</v>
      </c>
      <c r="AZ33" s="13">
        <f t="shared" ref="AZ33:AZ36" si="103">AY33*$D$2*$G$2</f>
        <v>0.50068480371324409</v>
      </c>
      <c r="BA33" s="16">
        <f t="shared" ref="BA33:BA36" si="104">AVERAGE(AZ33,AV33)</f>
        <v>0.50571017065106938</v>
      </c>
      <c r="BB33" s="16">
        <f t="shared" si="81"/>
        <v>7.1069420793739577E-3</v>
      </c>
    </row>
    <row r="34" spans="1:54" s="13" customFormat="1" x14ac:dyDescent="0.25">
      <c r="A34" s="51"/>
      <c r="B34" s="37" t="s">
        <v>41</v>
      </c>
      <c r="C34" s="15" t="s">
        <v>62</v>
      </c>
      <c r="D34" s="13">
        <v>23104</v>
      </c>
      <c r="E34" s="13">
        <f t="shared" si="82"/>
        <v>6.5836116398618541E-2</v>
      </c>
      <c r="F34" s="13">
        <f t="shared" si="83"/>
        <v>0.44214987507467118</v>
      </c>
      <c r="G34" s="15" t="s">
        <v>60</v>
      </c>
      <c r="H34" s="13">
        <v>21722</v>
      </c>
      <c r="I34" s="13">
        <f t="shared" si="84"/>
        <v>6.1829142982383734E-2</v>
      </c>
      <c r="J34" s="13">
        <f t="shared" si="85"/>
        <v>0.4152393753014354</v>
      </c>
      <c r="K34" s="16">
        <f t="shared" si="86"/>
        <v>0.42869462518805329</v>
      </c>
      <c r="L34" s="16">
        <f t="shared" si="87"/>
        <v>1.9028596874774071E-2</v>
      </c>
      <c r="M34" s="14"/>
      <c r="N34" s="14"/>
      <c r="O34" s="51"/>
      <c r="P34" s="37" t="s">
        <v>41</v>
      </c>
      <c r="Q34" s="15" t="s">
        <v>62</v>
      </c>
      <c r="R34" s="13">
        <v>67170</v>
      </c>
      <c r="S34" s="13">
        <f t="shared" si="88"/>
        <v>0.18438555989579758</v>
      </c>
      <c r="T34" s="13">
        <f t="shared" si="89"/>
        <v>1.2383180651161692</v>
      </c>
      <c r="U34" s="15" t="s">
        <v>62</v>
      </c>
      <c r="V34" s="13">
        <v>66832</v>
      </c>
      <c r="W34" s="13">
        <f t="shared" si="90"/>
        <v>0.18316560328005438</v>
      </c>
      <c r="X34" s="13">
        <f t="shared" si="91"/>
        <v>1.2301249380796129</v>
      </c>
      <c r="Y34" s="16">
        <f t="shared" si="92"/>
        <v>1.234221501597891</v>
      </c>
      <c r="Z34" s="16">
        <f t="shared" si="93"/>
        <v>5.7934156866717877E-3</v>
      </c>
      <c r="AC34" s="51"/>
      <c r="AD34" s="37" t="s">
        <v>41</v>
      </c>
      <c r="AE34" s="15"/>
      <c r="AG34" s="13">
        <f t="shared" si="94"/>
        <v>0</v>
      </c>
      <c r="AH34" s="13">
        <f t="shared" si="95"/>
        <v>0</v>
      </c>
      <c r="AI34" s="15"/>
      <c r="AK34" s="13">
        <f t="shared" si="96"/>
        <v>0</v>
      </c>
      <c r="AL34" s="13">
        <f t="shared" si="97"/>
        <v>0</v>
      </c>
      <c r="AM34" s="16">
        <f t="shared" si="98"/>
        <v>0</v>
      </c>
      <c r="AN34" s="16">
        <f t="shared" si="99"/>
        <v>0</v>
      </c>
      <c r="AQ34" s="51"/>
      <c r="AR34" s="37" t="s">
        <v>41</v>
      </c>
      <c r="AS34" s="15"/>
      <c r="AU34" s="13">
        <f t="shared" si="100"/>
        <v>0</v>
      </c>
      <c r="AV34" s="13">
        <f t="shared" si="101"/>
        <v>0</v>
      </c>
      <c r="AW34" s="15"/>
      <c r="AY34" s="13">
        <f t="shared" si="102"/>
        <v>0</v>
      </c>
      <c r="AZ34" s="13">
        <f t="shared" si="103"/>
        <v>0</v>
      </c>
      <c r="BA34" s="16">
        <f t="shared" si="104"/>
        <v>0</v>
      </c>
      <c r="BB34" s="16">
        <f t="shared" si="81"/>
        <v>0</v>
      </c>
    </row>
    <row r="35" spans="1:54" s="13" customFormat="1" x14ac:dyDescent="0.25">
      <c r="A35" s="51"/>
      <c r="B35" s="37" t="s">
        <v>40</v>
      </c>
      <c r="C35" s="15" t="s">
        <v>57</v>
      </c>
      <c r="D35" s="13">
        <v>174561</v>
      </c>
      <c r="E35" s="13">
        <f t="shared" si="82"/>
        <v>0.49742115281593013</v>
      </c>
      <c r="F35" s="13">
        <f t="shared" si="83"/>
        <v>3.3406390383877107</v>
      </c>
      <c r="G35" s="15" t="s">
        <v>57</v>
      </c>
      <c r="H35" s="13">
        <v>168298</v>
      </c>
      <c r="I35" s="13">
        <f t="shared" si="84"/>
        <v>0.47904065489592201</v>
      </c>
      <c r="J35" s="13">
        <f t="shared" si="85"/>
        <v>3.2171971450364136</v>
      </c>
      <c r="K35" s="16">
        <f t="shared" si="86"/>
        <v>3.2789180917120619</v>
      </c>
      <c r="L35" s="16">
        <f t="shared" si="87"/>
        <v>8.728659987120875E-2</v>
      </c>
      <c r="O35" s="51"/>
      <c r="P35" s="37" t="s">
        <v>40</v>
      </c>
      <c r="Q35" s="15" t="s">
        <v>54</v>
      </c>
      <c r="R35" s="13">
        <v>237144</v>
      </c>
      <c r="S35" s="13">
        <f t="shared" si="88"/>
        <v>0.6509740839054492</v>
      </c>
      <c r="T35" s="13">
        <f t="shared" si="89"/>
        <v>4.3718877361010691</v>
      </c>
      <c r="U35" s="15" t="s">
        <v>57</v>
      </c>
      <c r="V35" s="13">
        <v>231850</v>
      </c>
      <c r="W35" s="13">
        <f t="shared" si="90"/>
        <v>0.6354283145870333</v>
      </c>
      <c r="X35" s="13">
        <f t="shared" si="91"/>
        <v>4.2674836439693307</v>
      </c>
      <c r="Y35" s="16">
        <f t="shared" si="92"/>
        <v>4.3196856900352003</v>
      </c>
      <c r="Z35" s="16">
        <f t="shared" si="93"/>
        <v>7.3824841529977286E-2</v>
      </c>
      <c r="AC35" s="51"/>
      <c r="AD35" s="37" t="s">
        <v>40</v>
      </c>
      <c r="AE35" s="15"/>
      <c r="AG35" s="13">
        <f t="shared" si="94"/>
        <v>0</v>
      </c>
      <c r="AH35" s="13">
        <f t="shared" si="95"/>
        <v>0</v>
      </c>
      <c r="AI35" s="15"/>
      <c r="AK35" s="13">
        <f t="shared" si="96"/>
        <v>0</v>
      </c>
      <c r="AL35" s="13">
        <f t="shared" si="97"/>
        <v>0</v>
      </c>
      <c r="AM35" s="16">
        <f t="shared" si="98"/>
        <v>0</v>
      </c>
      <c r="AN35" s="16">
        <f t="shared" si="99"/>
        <v>0</v>
      </c>
      <c r="AQ35" s="51"/>
      <c r="AR35" s="37" t="s">
        <v>40</v>
      </c>
      <c r="AS35" s="15"/>
      <c r="AU35" s="13">
        <f t="shared" si="100"/>
        <v>0</v>
      </c>
      <c r="AV35" s="13">
        <f t="shared" si="101"/>
        <v>0</v>
      </c>
      <c r="AW35" s="15"/>
      <c r="AY35" s="13">
        <f t="shared" si="102"/>
        <v>0</v>
      </c>
      <c r="AZ35" s="13">
        <f t="shared" si="103"/>
        <v>0</v>
      </c>
      <c r="BA35" s="16">
        <f t="shared" si="104"/>
        <v>0</v>
      </c>
      <c r="BB35" s="16">
        <f t="shared" si="81"/>
        <v>0</v>
      </c>
    </row>
    <row r="36" spans="1:54" s="13" customFormat="1" x14ac:dyDescent="0.25">
      <c r="A36" s="51"/>
      <c r="B36" s="38" t="s">
        <v>17</v>
      </c>
      <c r="C36" s="15" t="s">
        <v>63</v>
      </c>
      <c r="D36" s="13">
        <v>3335</v>
      </c>
      <c r="E36" s="13">
        <f t="shared" si="82"/>
        <v>9.5032655899148551E-3</v>
      </c>
      <c r="F36" s="13">
        <f t="shared" ref="F36" si="105">E36*$D$2*$G$2</f>
        <v>6.3823140294928513E-2</v>
      </c>
      <c r="G36" s="15" t="s">
        <v>63</v>
      </c>
      <c r="H36" s="13">
        <v>3078</v>
      </c>
      <c r="I36" s="13">
        <f t="shared" si="84"/>
        <v>8.7611684973656727E-3</v>
      </c>
      <c r="J36" s="13">
        <f t="shared" si="85"/>
        <v>5.8839278021260391E-2</v>
      </c>
      <c r="K36" s="16">
        <f t="shared" si="86"/>
        <v>6.1331209158094452E-2</v>
      </c>
      <c r="L36" s="16">
        <f t="shared" si="87"/>
        <v>3.5241228102105338E-3</v>
      </c>
      <c r="O36" s="51"/>
      <c r="P36" s="38" t="s">
        <v>17</v>
      </c>
      <c r="Q36" s="15" t="s">
        <v>75</v>
      </c>
      <c r="R36" s="13">
        <v>4628</v>
      </c>
      <c r="S36" s="13">
        <f t="shared" si="88"/>
        <v>1.2704129391063737E-2</v>
      </c>
      <c r="T36" s="13">
        <f t="shared" si="89"/>
        <v>8.5319875023933761E-2</v>
      </c>
      <c r="U36" s="15" t="s">
        <v>75</v>
      </c>
      <c r="V36" s="13">
        <v>3603</v>
      </c>
      <c r="W36" s="13">
        <f t="shared" si="90"/>
        <v>9.8746957837268952E-3</v>
      </c>
      <c r="X36" s="13">
        <f t="shared" si="91"/>
        <v>6.6317634544841464E-2</v>
      </c>
      <c r="Y36" s="16">
        <f t="shared" si="92"/>
        <v>7.5818754784387613E-2</v>
      </c>
      <c r="Z36" s="16">
        <f t="shared" si="93"/>
        <v>1.3436613100503633E-2</v>
      </c>
      <c r="AC36" s="51"/>
      <c r="AD36" s="38" t="s">
        <v>17</v>
      </c>
      <c r="AE36" s="15"/>
      <c r="AG36" s="13">
        <f t="shared" si="94"/>
        <v>0</v>
      </c>
      <c r="AH36" s="13">
        <f t="shared" si="95"/>
        <v>0</v>
      </c>
      <c r="AI36" s="15"/>
      <c r="AK36" s="13">
        <f t="shared" si="96"/>
        <v>0</v>
      </c>
      <c r="AL36" s="13">
        <f t="shared" si="97"/>
        <v>0</v>
      </c>
      <c r="AM36" s="16">
        <f t="shared" si="98"/>
        <v>0</v>
      </c>
      <c r="AN36" s="16">
        <f t="shared" si="99"/>
        <v>0</v>
      </c>
      <c r="AQ36" s="51"/>
      <c r="AR36" s="38" t="s">
        <v>17</v>
      </c>
      <c r="AS36" s="15"/>
      <c r="AU36" s="13">
        <f t="shared" si="100"/>
        <v>0</v>
      </c>
      <c r="AV36" s="13">
        <f t="shared" si="101"/>
        <v>0</v>
      </c>
      <c r="AW36" s="15"/>
      <c r="AY36" s="13">
        <f t="shared" si="102"/>
        <v>0</v>
      </c>
      <c r="AZ36" s="13">
        <f t="shared" si="103"/>
        <v>0</v>
      </c>
      <c r="BA36" s="16">
        <f t="shared" si="104"/>
        <v>0</v>
      </c>
      <c r="BB36" s="16">
        <f t="shared" si="81"/>
        <v>0</v>
      </c>
    </row>
    <row r="37" spans="1:54" s="13" customFormat="1" x14ac:dyDescent="0.25">
      <c r="B37" s="36"/>
    </row>
    <row r="38" spans="1:54" s="13" customFormat="1" x14ac:dyDescent="0.25">
      <c r="A38" s="1"/>
      <c r="B38" s="35"/>
      <c r="C38" s="50" t="s">
        <v>0</v>
      </c>
      <c r="D38" s="50"/>
      <c r="E38" s="50"/>
      <c r="F38" s="50"/>
      <c r="G38" s="50" t="s">
        <v>1</v>
      </c>
      <c r="H38" s="50"/>
      <c r="I38" s="50"/>
      <c r="J38" s="50"/>
      <c r="K38" s="2" t="s">
        <v>2</v>
      </c>
      <c r="L38" s="2" t="s">
        <v>3</v>
      </c>
      <c r="O38" s="1"/>
      <c r="P38" s="20"/>
      <c r="Q38" s="50" t="s">
        <v>0</v>
      </c>
      <c r="R38" s="50"/>
      <c r="S38" s="50"/>
      <c r="T38" s="50"/>
      <c r="U38" s="50" t="s">
        <v>1</v>
      </c>
      <c r="V38" s="50"/>
      <c r="W38" s="50"/>
      <c r="X38" s="50"/>
      <c r="Y38" s="2" t="s">
        <v>2</v>
      </c>
      <c r="Z38" s="2" t="s">
        <v>3</v>
      </c>
      <c r="AC38" s="1"/>
      <c r="AD38" s="20"/>
      <c r="AE38" s="50" t="s">
        <v>0</v>
      </c>
      <c r="AF38" s="50"/>
      <c r="AG38" s="50"/>
      <c r="AH38" s="50"/>
      <c r="AI38" s="50" t="s">
        <v>1</v>
      </c>
      <c r="AJ38" s="50"/>
      <c r="AK38" s="50"/>
      <c r="AL38" s="50"/>
      <c r="AM38" s="2" t="s">
        <v>2</v>
      </c>
      <c r="AN38" s="2" t="s">
        <v>3</v>
      </c>
      <c r="AQ38" s="1"/>
      <c r="AR38" s="20"/>
      <c r="AS38" s="50" t="s">
        <v>0</v>
      </c>
      <c r="AT38" s="50"/>
      <c r="AU38" s="50"/>
      <c r="AV38" s="50"/>
      <c r="AW38" s="50" t="s">
        <v>1</v>
      </c>
      <c r="AX38" s="50"/>
      <c r="AY38" s="50"/>
      <c r="AZ38" s="50"/>
      <c r="BA38" s="2" t="s">
        <v>2</v>
      </c>
      <c r="BB38" s="2" t="s">
        <v>3</v>
      </c>
    </row>
    <row r="39" spans="1:54" s="13" customFormat="1" x14ac:dyDescent="0.25">
      <c r="A39" s="19" t="s">
        <v>9</v>
      </c>
      <c r="B39" s="36"/>
      <c r="C39" s="13" t="s">
        <v>4</v>
      </c>
      <c r="D39" s="13" t="s">
        <v>5</v>
      </c>
      <c r="E39" s="13" t="s">
        <v>6</v>
      </c>
      <c r="F39" s="13" t="s">
        <v>7</v>
      </c>
      <c r="G39" s="13" t="s">
        <v>4</v>
      </c>
      <c r="H39" s="13" t="s">
        <v>5</v>
      </c>
      <c r="I39" s="13" t="s">
        <v>6</v>
      </c>
      <c r="J39" s="13" t="s">
        <v>7</v>
      </c>
      <c r="K39" s="13" t="s">
        <v>7</v>
      </c>
      <c r="L39" s="13" t="s">
        <v>7</v>
      </c>
      <c r="O39" s="19" t="s">
        <v>9</v>
      </c>
      <c r="Q39" s="13" t="s">
        <v>4</v>
      </c>
      <c r="R39" s="13" t="s">
        <v>5</v>
      </c>
      <c r="S39" s="13" t="s">
        <v>6</v>
      </c>
      <c r="T39" s="13" t="s">
        <v>7</v>
      </c>
      <c r="U39" s="13" t="s">
        <v>4</v>
      </c>
      <c r="V39" s="13" t="s">
        <v>5</v>
      </c>
      <c r="W39" s="13" t="s">
        <v>6</v>
      </c>
      <c r="X39" s="13" t="s">
        <v>7</v>
      </c>
      <c r="Y39" s="13" t="s">
        <v>7</v>
      </c>
      <c r="Z39" s="13" t="s">
        <v>7</v>
      </c>
      <c r="AC39" s="19" t="s">
        <v>9</v>
      </c>
      <c r="AE39" s="13" t="s">
        <v>4</v>
      </c>
      <c r="AF39" s="13" t="s">
        <v>5</v>
      </c>
      <c r="AG39" s="13" t="s">
        <v>6</v>
      </c>
      <c r="AH39" s="13" t="s">
        <v>7</v>
      </c>
      <c r="AI39" s="13" t="s">
        <v>4</v>
      </c>
      <c r="AJ39" s="13" t="s">
        <v>5</v>
      </c>
      <c r="AK39" s="13" t="s">
        <v>6</v>
      </c>
      <c r="AL39" s="13" t="s">
        <v>7</v>
      </c>
      <c r="AM39" s="13" t="s">
        <v>7</v>
      </c>
      <c r="AN39" s="13" t="s">
        <v>7</v>
      </c>
      <c r="AQ39" s="19" t="s">
        <v>9</v>
      </c>
      <c r="AS39" s="13" t="s">
        <v>4</v>
      </c>
      <c r="AT39" s="13" t="s">
        <v>5</v>
      </c>
      <c r="AU39" s="13" t="s">
        <v>6</v>
      </c>
      <c r="AV39" s="13" t="s">
        <v>7</v>
      </c>
      <c r="AW39" s="13" t="s">
        <v>4</v>
      </c>
      <c r="AX39" s="13" t="s">
        <v>5</v>
      </c>
      <c r="AY39" s="13" t="s">
        <v>6</v>
      </c>
      <c r="AZ39" s="13" t="s">
        <v>7</v>
      </c>
      <c r="BA39" s="13" t="s">
        <v>7</v>
      </c>
      <c r="BB39" s="13" t="s">
        <v>7</v>
      </c>
    </row>
    <row r="40" spans="1:54" s="13" customFormat="1" x14ac:dyDescent="0.25">
      <c r="A40" s="51">
        <v>24</v>
      </c>
      <c r="B40" s="37" t="s">
        <v>8</v>
      </c>
      <c r="C40" s="15" t="s">
        <v>64</v>
      </c>
      <c r="D40" s="13">
        <v>383837</v>
      </c>
      <c r="E40" s="13">
        <f>D40/$D$40</f>
        <v>1</v>
      </c>
      <c r="F40" s="13">
        <f>E40*$D$2*$G$2</f>
        <v>6.7159167226326391</v>
      </c>
      <c r="G40" s="15" t="s">
        <v>64</v>
      </c>
      <c r="H40" s="13">
        <v>393499</v>
      </c>
      <c r="I40" s="13">
        <f>H40/$H$40</f>
        <v>1</v>
      </c>
      <c r="J40" s="13">
        <f>I40*$D$2*$G$2</f>
        <v>6.7159167226326391</v>
      </c>
      <c r="K40" s="16">
        <f>AVERAGE(J40,F40)</f>
        <v>6.7159167226326391</v>
      </c>
      <c r="L40" s="16">
        <f>STDEV(J40,F40)</f>
        <v>0</v>
      </c>
      <c r="O40" s="51">
        <v>24</v>
      </c>
      <c r="P40" s="37" t="s">
        <v>8</v>
      </c>
      <c r="Q40" s="15" t="s">
        <v>64</v>
      </c>
      <c r="R40" s="13">
        <v>411390</v>
      </c>
      <c r="S40" s="13">
        <f>R40/$R$40</f>
        <v>1</v>
      </c>
      <c r="T40" s="13">
        <f>S40*$D$2*$G$2</f>
        <v>6.7159167226326391</v>
      </c>
      <c r="U40" s="15" t="s">
        <v>43</v>
      </c>
      <c r="V40" s="13">
        <v>410383</v>
      </c>
      <c r="W40" s="13">
        <f>V40/$V$40</f>
        <v>1</v>
      </c>
      <c r="X40" s="13">
        <f>W40*$D$2*$G$2</f>
        <v>6.7159167226326391</v>
      </c>
      <c r="Y40" s="16">
        <f>AVERAGE(X40,T40)</f>
        <v>6.7159167226326391</v>
      </c>
      <c r="Z40" s="16">
        <f>STDEV(X40,T40)</f>
        <v>0</v>
      </c>
      <c r="AC40" s="51">
        <v>24</v>
      </c>
      <c r="AD40" s="37" t="s">
        <v>8</v>
      </c>
      <c r="AE40" s="15" t="s">
        <v>64</v>
      </c>
      <c r="AF40" s="13">
        <v>407247</v>
      </c>
      <c r="AG40" s="13">
        <f>AF40/$AF$40</f>
        <v>1</v>
      </c>
      <c r="AH40" s="13">
        <f>AG40*$D$2*$G$2</f>
        <v>6.7159167226326391</v>
      </c>
      <c r="AI40" s="15" t="s">
        <v>64</v>
      </c>
      <c r="AJ40" s="13">
        <v>393157</v>
      </c>
      <c r="AK40" s="13">
        <f>AJ40/$AJ$40</f>
        <v>1</v>
      </c>
      <c r="AL40" s="13">
        <f>AK40*$D$2*$G$2</f>
        <v>6.7159167226326391</v>
      </c>
      <c r="AM40" s="16">
        <f>AVERAGE(AL40,AH40)</f>
        <v>6.7159167226326391</v>
      </c>
      <c r="AN40" s="16">
        <f>STDEV(AL40,AH40)</f>
        <v>0</v>
      </c>
      <c r="AQ40" s="51">
        <v>24</v>
      </c>
      <c r="AR40" s="37" t="s">
        <v>8</v>
      </c>
      <c r="AS40" s="15" t="s">
        <v>64</v>
      </c>
      <c r="AT40" s="13">
        <v>389184</v>
      </c>
      <c r="AU40" s="13">
        <f>AT40/$AT$40</f>
        <v>1</v>
      </c>
      <c r="AV40" s="13">
        <f>AU40*$D$2*$G$2</f>
        <v>6.7159167226326391</v>
      </c>
      <c r="AW40" s="15" t="s">
        <v>64</v>
      </c>
      <c r="AX40" s="13">
        <v>376568</v>
      </c>
      <c r="AY40" s="13">
        <f>AX40/$AX$40</f>
        <v>1</v>
      </c>
      <c r="AZ40" s="13">
        <f>AY40*$D$2*$G$2</f>
        <v>6.7159167226326391</v>
      </c>
      <c r="BA40" s="16">
        <f>AVERAGE(AZ40,AV40)</f>
        <v>6.7159167226326391</v>
      </c>
      <c r="BB40" s="16">
        <f>STDEV(AZ40,AV40)</f>
        <v>0</v>
      </c>
    </row>
    <row r="41" spans="1:54" s="13" customFormat="1" x14ac:dyDescent="0.25">
      <c r="A41" s="51"/>
      <c r="B41" s="37" t="s">
        <v>45</v>
      </c>
      <c r="C41" s="15" t="s">
        <v>65</v>
      </c>
      <c r="D41" s="13">
        <v>17666</v>
      </c>
      <c r="E41" s="13">
        <f t="shared" ref="E41:E44" si="106">D41/$D$40</f>
        <v>4.6024744878685485E-2</v>
      </c>
      <c r="F41" s="13">
        <f t="shared" ref="F41" si="107">E41*$D$2*$G$2</f>
        <v>0.30909835378566475</v>
      </c>
      <c r="G41" s="15" t="s">
        <v>67</v>
      </c>
      <c r="H41" s="13">
        <v>17484</v>
      </c>
      <c r="I41" s="13">
        <f t="shared" ref="I41:I44" si="108">H41/$H$40</f>
        <v>4.4432133245573685E-2</v>
      </c>
      <c r="J41" s="13">
        <f>I41*$D$2*$G$2</f>
        <v>0.29840250668618995</v>
      </c>
      <c r="K41" s="16">
        <f>AVERAGE(J41,F41)</f>
        <v>0.30375043023592735</v>
      </c>
      <c r="L41" s="16">
        <f>STDEV(J41,F41)</f>
        <v>7.5631060145730945E-3</v>
      </c>
      <c r="O41" s="51"/>
      <c r="P41" s="37" t="s">
        <v>45</v>
      </c>
      <c r="Q41" s="15" t="s">
        <v>65</v>
      </c>
      <c r="R41" s="13">
        <v>35449</v>
      </c>
      <c r="S41" s="13">
        <f t="shared" ref="S41:S44" si="109">R41/$R$40</f>
        <v>8.6168842217846806E-2</v>
      </c>
      <c r="T41" s="13">
        <f t="shared" ref="T41:T44" si="110">S41*$D$2*$G$2</f>
        <v>0.57870276842073065</v>
      </c>
      <c r="U41" s="15" t="s">
        <v>50</v>
      </c>
      <c r="V41" s="13">
        <v>26952</v>
      </c>
      <c r="W41" s="13">
        <f t="shared" ref="W41:W44" si="111">V41/$V$40</f>
        <v>6.5675235085273995E-2</v>
      </c>
      <c r="X41" s="13">
        <f t="shared" ref="X41:X44" si="112">W41*$D$2*$G$2</f>
        <v>0.44106940957202145</v>
      </c>
      <c r="Y41" s="16">
        <f t="shared" ref="Y41:Y44" si="113">AVERAGE(X41,T41)</f>
        <v>0.50988608899637611</v>
      </c>
      <c r="Z41" s="16">
        <f t="shared" ref="Z41:Z44" si="114">STDEV(X41,T41)</f>
        <v>9.7321481359402731E-2</v>
      </c>
      <c r="AC41" s="51"/>
      <c r="AD41" s="37" t="s">
        <v>45</v>
      </c>
      <c r="AE41" s="15" t="s">
        <v>67</v>
      </c>
      <c r="AF41" s="13">
        <v>26196</v>
      </c>
      <c r="AG41" s="13">
        <f t="shared" ref="AG41:AG44" si="115">AF41/$AF$40</f>
        <v>6.4324599076236291E-2</v>
      </c>
      <c r="AH41" s="13">
        <f t="shared" ref="AH41:AH44" si="116">AG41*$D$2*$G$2</f>
        <v>0.43199865061273529</v>
      </c>
      <c r="AI41" s="15" t="s">
        <v>80</v>
      </c>
      <c r="AJ41" s="13">
        <v>25969</v>
      </c>
      <c r="AK41" s="13">
        <f t="shared" ref="AK41:AK44" si="117">AJ41/$AJ$40</f>
        <v>6.6052493024415182E-2</v>
      </c>
      <c r="AL41" s="13">
        <f t="shared" ref="AL41:AL44" si="118">AK41*$D$2*$G$2</f>
        <v>0.44360304247424565</v>
      </c>
      <c r="AM41" s="16">
        <f t="shared" ref="AM41:AM44" si="119">AVERAGE(AL41,AH41)</f>
        <v>0.4378008465434905</v>
      </c>
      <c r="AN41" s="16">
        <f t="shared" ref="AN41:AN44" si="120">STDEV(AL41,AH41)</f>
        <v>8.2055441768199549E-3</v>
      </c>
      <c r="AQ41" s="51"/>
      <c r="AR41" s="37" t="s">
        <v>45</v>
      </c>
      <c r="AS41" s="15" t="s">
        <v>67</v>
      </c>
      <c r="AT41" s="13">
        <v>4201</v>
      </c>
      <c r="AU41" s="13">
        <f t="shared" ref="AU41:AU44" si="121">AT41/$AT$40</f>
        <v>1.0794380036178259E-2</v>
      </c>
      <c r="AV41" s="13">
        <f t="shared" ref="AV41:AV44" si="122">AU41*$D$2*$G$2</f>
        <v>7.2494157395421477E-2</v>
      </c>
      <c r="AW41" s="15" t="s">
        <v>50</v>
      </c>
      <c r="AX41" s="13">
        <v>3892</v>
      </c>
      <c r="AY41" s="13">
        <f t="shared" ref="AY41:AY44" si="123">AX41/$AX$40</f>
        <v>1.0335450702130823E-2</v>
      </c>
      <c r="AZ41" s="13">
        <f t="shared" ref="AZ41:AZ44" si="124">AY41*$D$2*$G$2</f>
        <v>6.9412026206385646E-2</v>
      </c>
      <c r="BA41" s="16">
        <f t="shared" ref="BA41:BA44" si="125">AVERAGE(AZ41,AV41)</f>
        <v>7.0953091800903562E-2</v>
      </c>
      <c r="BB41" s="16">
        <f t="shared" ref="BB41:BB44" si="126">STDEV(AZ41,AV41)</f>
        <v>2.1793958642737925E-3</v>
      </c>
    </row>
    <row r="42" spans="1:54" s="13" customFormat="1" x14ac:dyDescent="0.25">
      <c r="A42" s="51"/>
      <c r="B42" s="37" t="s">
        <v>41</v>
      </c>
      <c r="C42" s="15" t="s">
        <v>66</v>
      </c>
      <c r="D42" s="13">
        <v>96840</v>
      </c>
      <c r="E42" s="13">
        <f t="shared" si="106"/>
        <v>0.25229459379893027</v>
      </c>
      <c r="F42" s="13">
        <f t="shared" ref="F42:F44" si="127">E42*$D$2*$G$2</f>
        <v>1.6943894815240448</v>
      </c>
      <c r="G42" s="15" t="s">
        <v>66</v>
      </c>
      <c r="H42" s="13">
        <v>98620</v>
      </c>
      <c r="I42" s="13">
        <f t="shared" si="108"/>
        <v>0.25062325444283212</v>
      </c>
      <c r="J42" s="13">
        <f t="shared" ref="J42:J44" si="128">I42*$D$2*$G$2</f>
        <v>1.6831649055932312</v>
      </c>
      <c r="K42" s="16">
        <f t="shared" ref="K42:K44" si="129">AVERAGE(J42,F42)</f>
        <v>1.688777193558638</v>
      </c>
      <c r="L42" s="16">
        <f t="shared" ref="L42:L44" si="130">STDEV(J42,F42)</f>
        <v>7.9369737566216056E-3</v>
      </c>
      <c r="O42" s="51"/>
      <c r="P42" s="37" t="s">
        <v>41</v>
      </c>
      <c r="Q42" s="15" t="s">
        <v>76</v>
      </c>
      <c r="R42" s="13">
        <v>86653</v>
      </c>
      <c r="S42" s="13">
        <f t="shared" si="109"/>
        <v>0.21063467755657647</v>
      </c>
      <c r="T42" s="13">
        <f t="shared" si="110"/>
        <v>1.4146049533685459</v>
      </c>
      <c r="U42" s="15" t="s">
        <v>66</v>
      </c>
      <c r="V42" s="13">
        <v>84282</v>
      </c>
      <c r="W42" s="13">
        <f t="shared" si="111"/>
        <v>0.20537400428380317</v>
      </c>
      <c r="X42" s="13">
        <f t="shared" si="112"/>
        <v>1.3792747097636211</v>
      </c>
      <c r="Y42" s="16">
        <f t="shared" si="113"/>
        <v>1.3969398315660835</v>
      </c>
      <c r="Z42" s="16">
        <f t="shared" si="114"/>
        <v>2.4982254834014953E-2</v>
      </c>
      <c r="AC42" s="51"/>
      <c r="AD42" s="37" t="s">
        <v>41</v>
      </c>
      <c r="AE42" s="15" t="s">
        <v>79</v>
      </c>
      <c r="AF42" s="13">
        <v>61186</v>
      </c>
      <c r="AG42" s="13">
        <f t="shared" si="115"/>
        <v>0.15024297293779942</v>
      </c>
      <c r="AH42" s="13">
        <f t="shared" si="116"/>
        <v>1.0090192944110101</v>
      </c>
      <c r="AI42" s="15" t="s">
        <v>81</v>
      </c>
      <c r="AJ42" s="13">
        <v>57392</v>
      </c>
      <c r="AK42" s="13">
        <f t="shared" si="117"/>
        <v>0.14597730677566467</v>
      </c>
      <c r="AL42" s="13">
        <f t="shared" si="118"/>
        <v>0.9803714356995612</v>
      </c>
      <c r="AM42" s="16">
        <f t="shared" si="119"/>
        <v>0.99469536505528566</v>
      </c>
      <c r="AN42" s="16">
        <f t="shared" si="120"/>
        <v>2.0257095161339646E-2</v>
      </c>
      <c r="AQ42" s="51"/>
      <c r="AR42" s="37" t="s">
        <v>41</v>
      </c>
      <c r="AS42" s="15" t="s">
        <v>66</v>
      </c>
      <c r="AT42" s="13">
        <v>26011</v>
      </c>
      <c r="AU42" s="13">
        <f t="shared" si="121"/>
        <v>6.6834710573918765E-2</v>
      </c>
      <c r="AV42" s="13">
        <f t="shared" si="122"/>
        <v>0.44885635039569349</v>
      </c>
      <c r="AW42" s="15" t="s">
        <v>76</v>
      </c>
      <c r="AX42" s="13">
        <v>24316</v>
      </c>
      <c r="AY42" s="13">
        <f t="shared" si="123"/>
        <v>6.4572666822459684E-2</v>
      </c>
      <c r="AZ42" s="13">
        <f t="shared" si="124"/>
        <v>0.43366465293794282</v>
      </c>
      <c r="BA42" s="16">
        <f t="shared" si="125"/>
        <v>0.44126050166681818</v>
      </c>
      <c r="BB42" s="16">
        <f t="shared" si="126"/>
        <v>1.0742152290109937E-2</v>
      </c>
    </row>
    <row r="43" spans="1:54" s="13" customFormat="1" x14ac:dyDescent="0.25">
      <c r="A43" s="51"/>
      <c r="B43" s="37" t="s">
        <v>40</v>
      </c>
      <c r="C43" s="15" t="s">
        <v>46</v>
      </c>
      <c r="D43" s="13">
        <v>339838</v>
      </c>
      <c r="E43" s="13">
        <f t="shared" si="106"/>
        <v>0.88537061304668385</v>
      </c>
      <c r="F43" s="13">
        <f t="shared" si="127"/>
        <v>5.9460753058877351</v>
      </c>
      <c r="G43" s="15" t="s">
        <v>68</v>
      </c>
      <c r="H43" s="13">
        <v>344652</v>
      </c>
      <c r="I43" s="13">
        <f t="shared" si="108"/>
        <v>0.87586499584497035</v>
      </c>
      <c r="J43" s="13">
        <f t="shared" si="128"/>
        <v>5.8822363723638036</v>
      </c>
      <c r="K43" s="16">
        <f t="shared" si="129"/>
        <v>5.9141558391257689</v>
      </c>
      <c r="L43" s="16">
        <f t="shared" si="130"/>
        <v>4.5140942798489223E-2</v>
      </c>
      <c r="O43" s="51"/>
      <c r="P43" s="37" t="s">
        <v>40</v>
      </c>
      <c r="Q43" s="15" t="s">
        <v>68</v>
      </c>
      <c r="R43" s="13">
        <v>278559</v>
      </c>
      <c r="S43" s="13">
        <f t="shared" si="109"/>
        <v>0.67711660468168888</v>
      </c>
      <c r="T43" s="13">
        <f t="shared" si="110"/>
        <v>4.5474587285539885</v>
      </c>
      <c r="U43" s="15" t="s">
        <v>46</v>
      </c>
      <c r="V43" s="13">
        <v>275006</v>
      </c>
      <c r="W43" s="13">
        <f t="shared" si="111"/>
        <v>0.67012035098919787</v>
      </c>
      <c r="X43" s="13">
        <f t="shared" si="112"/>
        <v>4.5004724713848079</v>
      </c>
      <c r="Y43" s="16">
        <f t="shared" si="113"/>
        <v>4.5239655999693982</v>
      </c>
      <c r="Z43" s="16">
        <f t="shared" si="114"/>
        <v>3.3224301066902627E-2</v>
      </c>
      <c r="AC43" s="51"/>
      <c r="AD43" s="37" t="s">
        <v>40</v>
      </c>
      <c r="AE43" s="15" t="s">
        <v>46</v>
      </c>
      <c r="AF43" s="13">
        <v>193527</v>
      </c>
      <c r="AG43" s="13">
        <f t="shared" si="115"/>
        <v>0.47520792050033517</v>
      </c>
      <c r="AH43" s="13">
        <f t="shared" si="116"/>
        <v>3.1914568200156825</v>
      </c>
      <c r="AI43" s="15" t="s">
        <v>46</v>
      </c>
      <c r="AJ43" s="13">
        <v>199934</v>
      </c>
      <c r="AK43" s="13">
        <f t="shared" si="117"/>
        <v>0.50853475837896822</v>
      </c>
      <c r="AL43" s="13">
        <f t="shared" si="118"/>
        <v>3.4152770878372611</v>
      </c>
      <c r="AM43" s="16">
        <f t="shared" si="119"/>
        <v>3.3033669539264716</v>
      </c>
      <c r="AN43" s="16">
        <f t="shared" si="120"/>
        <v>0.15826482914362744</v>
      </c>
      <c r="AQ43" s="51"/>
      <c r="AR43" s="37" t="s">
        <v>40</v>
      </c>
      <c r="AS43" s="15" t="s">
        <v>68</v>
      </c>
      <c r="AT43" s="13">
        <v>77332</v>
      </c>
      <c r="AU43" s="13">
        <f t="shared" si="121"/>
        <v>0.19870292715013979</v>
      </c>
      <c r="AV43" s="13">
        <f t="shared" si="122"/>
        <v>1.3344723112836789</v>
      </c>
      <c r="AW43" s="15" t="s">
        <v>68</v>
      </c>
      <c r="AX43" s="13">
        <v>69365</v>
      </c>
      <c r="AY43" s="13">
        <f t="shared" si="123"/>
        <v>0.18420311869303818</v>
      </c>
      <c r="AZ43" s="13">
        <f t="shared" si="124"/>
        <v>1.2370928051916601</v>
      </c>
      <c r="BA43" s="16">
        <f t="shared" si="125"/>
        <v>1.2857825582376696</v>
      </c>
      <c r="BB43" s="16">
        <f t="shared" si="126"/>
        <v>6.8857709106263237E-2</v>
      </c>
    </row>
    <row r="44" spans="1:54" s="13" customFormat="1" x14ac:dyDescent="0.25">
      <c r="A44" s="51"/>
      <c r="B44" s="38" t="s">
        <v>17</v>
      </c>
      <c r="C44" s="15" t="s">
        <v>63</v>
      </c>
      <c r="D44" s="13">
        <v>5845</v>
      </c>
      <c r="E44" s="13">
        <f t="shared" si="106"/>
        <v>1.5227818058186158E-2</v>
      </c>
      <c r="F44" s="13">
        <f t="shared" si="127"/>
        <v>0.10226875794617971</v>
      </c>
      <c r="G44" s="15" t="s">
        <v>63</v>
      </c>
      <c r="H44" s="13">
        <v>5708</v>
      </c>
      <c r="I44" s="13">
        <f t="shared" si="108"/>
        <v>1.4505754779554713E-2</v>
      </c>
      <c r="J44" s="13">
        <f t="shared" si="128"/>
        <v>9.7419441098419823E-2</v>
      </c>
      <c r="K44" s="16">
        <f t="shared" si="129"/>
        <v>9.9844099522299765E-2</v>
      </c>
      <c r="L44" s="16">
        <f t="shared" si="130"/>
        <v>3.4289848271731858E-3</v>
      </c>
      <c r="O44" s="51"/>
      <c r="P44" s="38" t="s">
        <v>17</v>
      </c>
      <c r="Q44" s="15" t="s">
        <v>77</v>
      </c>
      <c r="R44" s="13">
        <v>5150</v>
      </c>
      <c r="S44" s="13">
        <f t="shared" si="109"/>
        <v>1.2518534723741462E-2</v>
      </c>
      <c r="T44" s="13">
        <f t="shared" si="110"/>
        <v>8.4073436694032652E-2</v>
      </c>
      <c r="U44" s="15" t="s">
        <v>63</v>
      </c>
      <c r="V44" s="13">
        <v>5094</v>
      </c>
      <c r="W44" s="13">
        <f t="shared" si="111"/>
        <v>1.2412794876980772E-2</v>
      </c>
      <c r="X44" s="13">
        <f t="shared" si="112"/>
        <v>8.3363296688923921E-2</v>
      </c>
      <c r="Y44" s="16">
        <f t="shared" si="113"/>
        <v>8.371836669147828E-2</v>
      </c>
      <c r="Z44" s="16">
        <f t="shared" si="114"/>
        <v>5.0214481320423306E-4</v>
      </c>
      <c r="AC44" s="51"/>
      <c r="AD44" s="38" t="s">
        <v>17</v>
      </c>
      <c r="AE44" s="15" t="s">
        <v>63</v>
      </c>
      <c r="AF44" s="13">
        <v>3513</v>
      </c>
      <c r="AG44" s="13">
        <f t="shared" si="115"/>
        <v>8.6262145577499644E-3</v>
      </c>
      <c r="AH44" s="13">
        <f t="shared" si="116"/>
        <v>5.7932938601410099E-2</v>
      </c>
      <c r="AI44" s="15" t="s">
        <v>73</v>
      </c>
      <c r="AJ44" s="13">
        <v>3449</v>
      </c>
      <c r="AK44" s="13">
        <f t="shared" si="117"/>
        <v>8.7725768586086467E-3</v>
      </c>
      <c r="AL44" s="13">
        <f t="shared" si="118"/>
        <v>5.8915895625309918E-2</v>
      </c>
      <c r="AM44" s="16">
        <f t="shared" si="119"/>
        <v>5.8424417113360008E-2</v>
      </c>
      <c r="AN44" s="16">
        <f t="shared" si="120"/>
        <v>6.9505557721450946E-4</v>
      </c>
      <c r="AQ44" s="51"/>
      <c r="AR44" s="38" t="s">
        <v>17</v>
      </c>
      <c r="AS44" s="15"/>
      <c r="AU44" s="13">
        <f t="shared" si="121"/>
        <v>0</v>
      </c>
      <c r="AV44" s="13">
        <f t="shared" si="122"/>
        <v>0</v>
      </c>
      <c r="AW44" s="15"/>
      <c r="AY44" s="13">
        <f t="shared" si="123"/>
        <v>0</v>
      </c>
      <c r="AZ44" s="13">
        <f t="shared" si="124"/>
        <v>0</v>
      </c>
      <c r="BA44" s="16">
        <f t="shared" si="125"/>
        <v>0</v>
      </c>
      <c r="BB44" s="16">
        <f t="shared" si="126"/>
        <v>0</v>
      </c>
    </row>
    <row r="45" spans="1:54" s="13" customFormat="1" x14ac:dyDescent="0.25">
      <c r="A45" s="31"/>
      <c r="B45" s="38"/>
      <c r="C45" s="15"/>
      <c r="G45" s="15"/>
      <c r="K45" s="16"/>
      <c r="L45" s="16"/>
      <c r="O45" s="31"/>
      <c r="P45" s="38"/>
      <c r="Q45" s="15"/>
      <c r="U45" s="15"/>
      <c r="Y45" s="16"/>
      <c r="Z45" s="16"/>
      <c r="AC45" s="31"/>
      <c r="AD45" s="38"/>
      <c r="AE45" s="15"/>
      <c r="AI45" s="15"/>
      <c r="AM45" s="16"/>
      <c r="AN45" s="16"/>
      <c r="AQ45" s="31"/>
      <c r="AR45" s="38"/>
      <c r="AS45" s="15"/>
      <c r="AW45" s="15"/>
      <c r="BA45" s="16"/>
      <c r="BB45" s="16"/>
    </row>
    <row r="46" spans="1:54" s="13" customFormat="1" x14ac:dyDescent="0.25">
      <c r="A46" s="1"/>
      <c r="B46" s="35"/>
      <c r="C46" s="50" t="s">
        <v>0</v>
      </c>
      <c r="D46" s="50"/>
      <c r="E46" s="50"/>
      <c r="F46" s="50"/>
      <c r="G46" s="50" t="s">
        <v>1</v>
      </c>
      <c r="H46" s="50"/>
      <c r="I46" s="50"/>
      <c r="J46" s="50"/>
      <c r="K46" s="2" t="s">
        <v>2</v>
      </c>
      <c r="L46" s="2" t="s">
        <v>3</v>
      </c>
      <c r="O46" s="1"/>
      <c r="P46" s="30"/>
      <c r="Q46" s="50" t="s">
        <v>0</v>
      </c>
      <c r="R46" s="50"/>
      <c r="S46" s="50"/>
      <c r="T46" s="50"/>
      <c r="U46" s="50" t="s">
        <v>1</v>
      </c>
      <c r="V46" s="50"/>
      <c r="W46" s="50"/>
      <c r="X46" s="50"/>
      <c r="Y46" s="2" t="s">
        <v>2</v>
      </c>
      <c r="Z46" s="2" t="s">
        <v>3</v>
      </c>
      <c r="AC46" s="1"/>
      <c r="AD46" s="30"/>
      <c r="AE46" s="50" t="s">
        <v>0</v>
      </c>
      <c r="AF46" s="50"/>
      <c r="AG46" s="50"/>
      <c r="AH46" s="50"/>
      <c r="AI46" s="50" t="s">
        <v>1</v>
      </c>
      <c r="AJ46" s="50"/>
      <c r="AK46" s="50"/>
      <c r="AL46" s="50"/>
      <c r="AM46" s="2" t="s">
        <v>2</v>
      </c>
      <c r="AN46" s="2" t="s">
        <v>3</v>
      </c>
      <c r="AQ46" s="1"/>
      <c r="AR46" s="30"/>
      <c r="AS46" s="50" t="s">
        <v>0</v>
      </c>
      <c r="AT46" s="50"/>
      <c r="AU46" s="50"/>
      <c r="AV46" s="50"/>
      <c r="AW46" s="50" t="s">
        <v>1</v>
      </c>
      <c r="AX46" s="50"/>
      <c r="AY46" s="50"/>
      <c r="AZ46" s="50"/>
      <c r="BA46" s="2" t="s">
        <v>2</v>
      </c>
      <c r="BB46" s="2" t="s">
        <v>3</v>
      </c>
    </row>
    <row r="47" spans="1:54" s="13" customFormat="1" x14ac:dyDescent="0.25">
      <c r="A47" s="19" t="s">
        <v>9</v>
      </c>
      <c r="B47" s="36"/>
      <c r="C47" s="13" t="s">
        <v>4</v>
      </c>
      <c r="D47" s="13" t="s">
        <v>5</v>
      </c>
      <c r="E47" s="13" t="s">
        <v>6</v>
      </c>
      <c r="F47" s="13" t="s">
        <v>7</v>
      </c>
      <c r="G47" s="13" t="s">
        <v>4</v>
      </c>
      <c r="H47" s="13" t="s">
        <v>5</v>
      </c>
      <c r="I47" s="13" t="s">
        <v>6</v>
      </c>
      <c r="J47" s="13" t="s">
        <v>7</v>
      </c>
      <c r="K47" s="13" t="s">
        <v>7</v>
      </c>
      <c r="L47" s="13" t="s">
        <v>7</v>
      </c>
      <c r="O47" s="19" t="s">
        <v>9</v>
      </c>
      <c r="Q47" s="13" t="s">
        <v>4</v>
      </c>
      <c r="R47" s="13" t="s">
        <v>5</v>
      </c>
      <c r="S47" s="13" t="s">
        <v>6</v>
      </c>
      <c r="T47" s="13" t="s">
        <v>7</v>
      </c>
      <c r="U47" s="13" t="s">
        <v>4</v>
      </c>
      <c r="V47" s="13" t="s">
        <v>5</v>
      </c>
      <c r="W47" s="13" t="s">
        <v>6</v>
      </c>
      <c r="X47" s="13" t="s">
        <v>7</v>
      </c>
      <c r="Y47" s="13" t="s">
        <v>7</v>
      </c>
      <c r="Z47" s="13" t="s">
        <v>7</v>
      </c>
      <c r="AC47" s="19" t="s">
        <v>9</v>
      </c>
      <c r="AE47" s="13" t="s">
        <v>4</v>
      </c>
      <c r="AF47" s="13" t="s">
        <v>5</v>
      </c>
      <c r="AG47" s="13" t="s">
        <v>6</v>
      </c>
      <c r="AH47" s="13" t="s">
        <v>7</v>
      </c>
      <c r="AI47" s="13" t="s">
        <v>4</v>
      </c>
      <c r="AJ47" s="13" t="s">
        <v>5</v>
      </c>
      <c r="AK47" s="13" t="s">
        <v>6</v>
      </c>
      <c r="AL47" s="13" t="s">
        <v>7</v>
      </c>
      <c r="AM47" s="13" t="s">
        <v>7</v>
      </c>
      <c r="AN47" s="13" t="s">
        <v>7</v>
      </c>
      <c r="AQ47" s="19" t="s">
        <v>9</v>
      </c>
      <c r="AS47" s="13" t="s">
        <v>4</v>
      </c>
      <c r="AT47" s="13" t="s">
        <v>5</v>
      </c>
      <c r="AU47" s="13" t="s">
        <v>6</v>
      </c>
      <c r="AV47" s="13" t="s">
        <v>7</v>
      </c>
      <c r="AW47" s="13" t="s">
        <v>4</v>
      </c>
      <c r="AX47" s="13" t="s">
        <v>5</v>
      </c>
      <c r="AY47" s="13" t="s">
        <v>6</v>
      </c>
      <c r="AZ47" s="13" t="s">
        <v>7</v>
      </c>
      <c r="BA47" s="13" t="s">
        <v>7</v>
      </c>
      <c r="BB47" s="13" t="s">
        <v>7</v>
      </c>
    </row>
    <row r="48" spans="1:54" s="13" customFormat="1" x14ac:dyDescent="0.25">
      <c r="A48" s="51">
        <v>48</v>
      </c>
      <c r="B48" s="37" t="s">
        <v>8</v>
      </c>
      <c r="C48" s="15" t="s">
        <v>64</v>
      </c>
      <c r="D48" s="13">
        <v>401660</v>
      </c>
      <c r="E48" s="13">
        <f>D48/$D$48</f>
        <v>1</v>
      </c>
      <c r="F48" s="13">
        <f>E48*$D$2*$G$2</f>
        <v>6.7159167226326391</v>
      </c>
      <c r="G48" s="15" t="s">
        <v>64</v>
      </c>
      <c r="H48" s="13">
        <v>420972</v>
      </c>
      <c r="I48" s="13">
        <f>H48/$H$48</f>
        <v>1</v>
      </c>
      <c r="J48" s="13">
        <f>I48*$D$2*$G$2</f>
        <v>6.7159167226326391</v>
      </c>
      <c r="K48" s="16">
        <f>AVERAGE(J48,F48)</f>
        <v>6.7159167226326391</v>
      </c>
      <c r="L48" s="16">
        <f>STDEV(J48,F48)</f>
        <v>0</v>
      </c>
      <c r="O48" s="51">
        <v>48</v>
      </c>
      <c r="P48" s="37" t="s">
        <v>8</v>
      </c>
      <c r="Q48" s="15" t="s">
        <v>64</v>
      </c>
      <c r="R48" s="13">
        <v>402931</v>
      </c>
      <c r="S48" s="13">
        <f>R48/$R$48</f>
        <v>1</v>
      </c>
      <c r="T48" s="13">
        <f>S48*$D$2*$G$2</f>
        <v>6.7159167226326391</v>
      </c>
      <c r="U48" s="15" t="s">
        <v>64</v>
      </c>
      <c r="V48" s="13">
        <v>423648</v>
      </c>
      <c r="W48" s="13">
        <f>V48/$V$48</f>
        <v>1</v>
      </c>
      <c r="X48" s="13">
        <f>W48*$D$2*$G$2</f>
        <v>6.7159167226326391</v>
      </c>
      <c r="Y48" s="16">
        <f>AVERAGE(X48,T48)</f>
        <v>6.7159167226326391</v>
      </c>
      <c r="Z48" s="16">
        <f>STDEV(X48,T48)</f>
        <v>0</v>
      </c>
      <c r="AC48" s="51">
        <v>48</v>
      </c>
      <c r="AD48" s="37" t="s">
        <v>8</v>
      </c>
      <c r="AE48" s="15" t="s">
        <v>43</v>
      </c>
      <c r="AF48" s="13">
        <v>418409</v>
      </c>
      <c r="AG48" s="13">
        <f>AF48/$AF$48</f>
        <v>1</v>
      </c>
      <c r="AH48" s="13">
        <f>AG48*$D$2*$G$2</f>
        <v>6.7159167226326391</v>
      </c>
      <c r="AI48" s="15" t="s">
        <v>43</v>
      </c>
      <c r="AJ48" s="13">
        <v>413408</v>
      </c>
      <c r="AK48" s="13">
        <f>AJ48/$AJ$48</f>
        <v>1</v>
      </c>
      <c r="AL48" s="13">
        <f>AK48*$D$2*$G$2</f>
        <v>6.7159167226326391</v>
      </c>
      <c r="AM48" s="16">
        <f>AVERAGE(AL48,AH48)</f>
        <v>6.7159167226326391</v>
      </c>
      <c r="AN48" s="16">
        <f>STDEV(AL48,AH48)</f>
        <v>0</v>
      </c>
      <c r="AQ48" s="51">
        <v>48</v>
      </c>
      <c r="AR48" s="37" t="s">
        <v>8</v>
      </c>
      <c r="AS48" s="15" t="s">
        <v>64</v>
      </c>
      <c r="AT48" s="13">
        <v>415726</v>
      </c>
      <c r="AU48" s="13">
        <f>AT48/$AT$48</f>
        <v>1</v>
      </c>
      <c r="AV48" s="13">
        <f>AU48*$D$2*$G$2</f>
        <v>6.7159167226326391</v>
      </c>
      <c r="AW48" s="15" t="s">
        <v>64</v>
      </c>
      <c r="AX48" s="13">
        <v>387990</v>
      </c>
      <c r="AY48" s="13">
        <f>AX48/$AX$48</f>
        <v>1</v>
      </c>
      <c r="AZ48" s="13">
        <f>AY48*$D$2*$G$2</f>
        <v>6.7159167226326391</v>
      </c>
      <c r="BA48" s="16">
        <f>AVERAGE(AZ48,AV48)</f>
        <v>6.7159167226326391</v>
      </c>
      <c r="BB48" s="16">
        <f>STDEV(AZ48,AV48)</f>
        <v>0</v>
      </c>
    </row>
    <row r="49" spans="1:55" s="13" customFormat="1" x14ac:dyDescent="0.25">
      <c r="A49" s="51"/>
      <c r="B49" s="37" t="s">
        <v>45</v>
      </c>
      <c r="C49" s="15" t="s">
        <v>84</v>
      </c>
      <c r="D49" s="13">
        <v>16745</v>
      </c>
      <c r="E49" s="13">
        <f t="shared" ref="E49:E52" si="131">D49/$D$48</f>
        <v>4.1689488622217795E-2</v>
      </c>
      <c r="F49" s="13">
        <f t="shared" ref="F49:F52" si="132">E49*$D$2*$G$2</f>
        <v>0.27998313379595563</v>
      </c>
      <c r="G49" s="15" t="s">
        <v>84</v>
      </c>
      <c r="H49" s="13">
        <v>21062</v>
      </c>
      <c r="I49" s="13">
        <f t="shared" ref="I49:I52" si="133">H49/$H$48</f>
        <v>5.0031831095654816E-2</v>
      </c>
      <c r="J49" s="13">
        <f>I49*$D$2*$G$2</f>
        <v>0.33600961111923983</v>
      </c>
      <c r="K49" s="16">
        <f>AVERAGE(J49,F49)</f>
        <v>0.3079963724575977</v>
      </c>
      <c r="L49" s="16">
        <f>STDEV(J49,F49)</f>
        <v>3.9616702041288587E-2</v>
      </c>
      <c r="O49" s="51"/>
      <c r="P49" s="37" t="s">
        <v>45</v>
      </c>
      <c r="Q49" s="15" t="s">
        <v>67</v>
      </c>
      <c r="R49" s="13">
        <v>27308</v>
      </c>
      <c r="S49" s="13">
        <f t="shared" ref="S49:S52" si="134">R49/$R$48</f>
        <v>6.7773390481248655E-2</v>
      </c>
      <c r="T49" s="13">
        <f t="shared" ref="T49:T52" si="135">S49*$D$2*$G$2</f>
        <v>0.45516044648252957</v>
      </c>
      <c r="U49" s="15" t="s">
        <v>65</v>
      </c>
      <c r="V49" s="13">
        <v>31143</v>
      </c>
      <c r="W49" s="13">
        <f t="shared" ref="W49:W52" si="136">V49/$V$48</f>
        <v>7.3511500113301612E-2</v>
      </c>
      <c r="X49" s="13">
        <f t="shared" ref="X49:X52" si="137">W49*$D$2*$G$2</f>
        <v>0.49369711291673346</v>
      </c>
      <c r="Y49" s="16">
        <f t="shared" ref="Y49:Y52" si="138">AVERAGE(X49,T49)</f>
        <v>0.47442877969963149</v>
      </c>
      <c r="Z49" s="16">
        <f t="shared" ref="Z49:Z52" si="139">STDEV(X49,T49)</f>
        <v>2.7249538159949582E-2</v>
      </c>
      <c r="AC49" s="51"/>
      <c r="AD49" s="37" t="s">
        <v>45</v>
      </c>
      <c r="AE49" s="15" t="s">
        <v>67</v>
      </c>
      <c r="AF49" s="13">
        <v>14992</v>
      </c>
      <c r="AG49" s="13">
        <f t="shared" ref="AG49:AG52" si="140">AF49/$AF$48</f>
        <v>3.5830969219113357E-2</v>
      </c>
      <c r="AH49" s="13">
        <f t="shared" ref="AH49:AH52" si="141">AG49*$D$2*$G$2</f>
        <v>0.24063780536677876</v>
      </c>
      <c r="AI49" s="15" t="s">
        <v>65</v>
      </c>
      <c r="AJ49" s="13">
        <v>25745</v>
      </c>
      <c r="AK49" s="13">
        <f t="shared" ref="AK49:AK52" si="142">AJ49/$AJ$48</f>
        <v>6.2275040637820266E-2</v>
      </c>
      <c r="AL49" s="13">
        <f t="shared" ref="AL49:AL52" si="143">AK49*$D$2*$G$2</f>
        <v>0.41823398682216428</v>
      </c>
      <c r="AM49" s="16">
        <f t="shared" ref="AM49:AM52" si="144">AVERAGE(AL49,AH49)</f>
        <v>0.32943589609447155</v>
      </c>
      <c r="AN49" s="16">
        <f t="shared" ref="AN49:AN52" si="145">STDEV(AL49,AH49)</f>
        <v>0.12557946421993951</v>
      </c>
      <c r="AQ49" s="51"/>
      <c r="AR49" s="37" t="s">
        <v>45</v>
      </c>
      <c r="AS49" s="15" t="s">
        <v>65</v>
      </c>
      <c r="AT49" s="13">
        <v>5365</v>
      </c>
      <c r="AU49" s="13">
        <f t="shared" ref="AU49:AU52" si="146">AT49/$AT$48</f>
        <v>1.290513463194508E-2</v>
      </c>
      <c r="AV49" s="13">
        <f t="shared" ref="AV49:AV52" si="147">AU49*$D$2*$G$2</f>
        <v>8.6669809482505564E-2</v>
      </c>
      <c r="AW49" s="15" t="s">
        <v>65</v>
      </c>
      <c r="AX49" s="13">
        <v>5137</v>
      </c>
      <c r="AY49" s="13">
        <f t="shared" ref="AY49:AY52" si="148">AX49/$AX$48</f>
        <v>1.3240031959586587E-2</v>
      </c>
      <c r="AZ49" s="13">
        <f t="shared" ref="AZ49:AZ52" si="149">AY49*$D$2*$G$2</f>
        <v>8.8918952045578148E-2</v>
      </c>
      <c r="BA49" s="16">
        <f t="shared" ref="BA49:BA52" si="150">AVERAGE(AZ49,AV49)</f>
        <v>8.7794380764041863E-2</v>
      </c>
      <c r="BB49" s="16">
        <f t="shared" ref="BB49:BB52" si="151">STDEV(AZ49,AV49)</f>
        <v>1.5903839582039165E-3</v>
      </c>
    </row>
    <row r="50" spans="1:55" s="13" customFormat="1" x14ac:dyDescent="0.25">
      <c r="A50" s="51"/>
      <c r="B50" s="37" t="s">
        <v>41</v>
      </c>
      <c r="C50" s="15" t="s">
        <v>66</v>
      </c>
      <c r="D50" s="13">
        <v>94335</v>
      </c>
      <c r="E50" s="13">
        <f t="shared" si="131"/>
        <v>0.23486281929990538</v>
      </c>
      <c r="F50" s="13">
        <f t="shared" si="132"/>
        <v>1.5773191356608822</v>
      </c>
      <c r="G50" s="15" t="s">
        <v>66</v>
      </c>
      <c r="H50" s="13">
        <v>97026</v>
      </c>
      <c r="I50" s="13">
        <f t="shared" si="133"/>
        <v>0.23048088708987771</v>
      </c>
      <c r="J50" s="13">
        <f t="shared" ref="J50:J52" si="152">I50*$D$2*$G$2</f>
        <v>1.5478904438541148</v>
      </c>
      <c r="K50" s="16">
        <f t="shared" ref="K50:K52" si="153">AVERAGE(J50,F50)</f>
        <v>1.5626047897574984</v>
      </c>
      <c r="L50" s="16">
        <f t="shared" ref="L50:L52" si="154">STDEV(J50,F50)</f>
        <v>2.0809227538014244E-2</v>
      </c>
      <c r="O50" s="51"/>
      <c r="P50" s="37" t="s">
        <v>41</v>
      </c>
      <c r="Q50" s="15" t="s">
        <v>76</v>
      </c>
      <c r="R50" s="13">
        <v>69333</v>
      </c>
      <c r="S50" s="13">
        <f t="shared" si="134"/>
        <v>0.17207164502110783</v>
      </c>
      <c r="T50" s="13">
        <f t="shared" si="135"/>
        <v>1.1556188382881654</v>
      </c>
      <c r="U50" s="15" t="s">
        <v>76</v>
      </c>
      <c r="V50" s="13">
        <v>84334</v>
      </c>
      <c r="W50" s="13">
        <f t="shared" si="136"/>
        <v>0.19906620590679056</v>
      </c>
      <c r="X50" s="13">
        <f t="shared" si="137"/>
        <v>1.336912061160447</v>
      </c>
      <c r="Y50" s="16">
        <f t="shared" si="138"/>
        <v>1.2462654497243062</v>
      </c>
      <c r="Z50" s="16">
        <f t="shared" si="139"/>
        <v>0.12819366727615447</v>
      </c>
      <c r="AC50" s="51"/>
      <c r="AD50" s="37" t="s">
        <v>41</v>
      </c>
      <c r="AE50" s="15" t="s">
        <v>76</v>
      </c>
      <c r="AF50" s="13">
        <v>58042</v>
      </c>
      <c r="AG50" s="13">
        <f t="shared" si="140"/>
        <v>0.13872072541460628</v>
      </c>
      <c r="AH50" s="13">
        <f t="shared" si="141"/>
        <v>0.93163683958768484</v>
      </c>
      <c r="AI50" s="15" t="s">
        <v>76</v>
      </c>
      <c r="AJ50" s="13">
        <v>55507</v>
      </c>
      <c r="AK50" s="13">
        <f t="shared" si="142"/>
        <v>0.13426687437108134</v>
      </c>
      <c r="AL50" s="13">
        <f t="shared" si="143"/>
        <v>0.9017251468843609</v>
      </c>
      <c r="AM50" s="16">
        <f t="shared" si="144"/>
        <v>0.91668099323602292</v>
      </c>
      <c r="AN50" s="16">
        <f t="shared" si="145"/>
        <v>2.1150760747288534E-2</v>
      </c>
      <c r="AQ50" s="51"/>
      <c r="AR50" s="37" t="s">
        <v>41</v>
      </c>
      <c r="AS50" s="15" t="s">
        <v>79</v>
      </c>
      <c r="AT50" s="13">
        <v>23435</v>
      </c>
      <c r="AU50" s="13">
        <f t="shared" si="146"/>
        <v>5.6371263765076035E-2</v>
      </c>
      <c r="AV50" s="13">
        <f t="shared" si="147"/>
        <v>0.37858471299580948</v>
      </c>
      <c r="AW50" s="15" t="s">
        <v>76</v>
      </c>
      <c r="AX50" s="13">
        <v>23860</v>
      </c>
      <c r="AY50" s="13">
        <f t="shared" si="148"/>
        <v>6.1496430320369083E-2</v>
      </c>
      <c r="AZ50" s="13">
        <f t="shared" si="149"/>
        <v>0.41300490477077961</v>
      </c>
      <c r="BA50" s="16">
        <f t="shared" si="150"/>
        <v>0.39579480888329455</v>
      </c>
      <c r="BB50" s="16">
        <f t="shared" si="151"/>
        <v>2.433875101382281E-2</v>
      </c>
    </row>
    <row r="51" spans="1:55" s="13" customFormat="1" x14ac:dyDescent="0.25">
      <c r="A51" s="51"/>
      <c r="B51" s="37" t="s">
        <v>40</v>
      </c>
      <c r="C51" s="15" t="s">
        <v>46</v>
      </c>
      <c r="D51" s="13">
        <v>331236</v>
      </c>
      <c r="E51" s="13">
        <f t="shared" si="131"/>
        <v>0.82466762933824633</v>
      </c>
      <c r="F51" s="13">
        <f t="shared" si="132"/>
        <v>5.5383991224865436</v>
      </c>
      <c r="G51" s="15" t="s">
        <v>57</v>
      </c>
      <c r="H51" s="13">
        <v>336771</v>
      </c>
      <c r="I51" s="13">
        <f t="shared" si="133"/>
        <v>0.79998432199766256</v>
      </c>
      <c r="J51" s="13">
        <f t="shared" si="152"/>
        <v>5.372628085948036</v>
      </c>
      <c r="K51" s="16">
        <f t="shared" si="153"/>
        <v>5.4555136042172894</v>
      </c>
      <c r="L51" s="16">
        <f t="shared" si="154"/>
        <v>0.11721782406070172</v>
      </c>
      <c r="O51" s="51"/>
      <c r="P51" s="37" t="s">
        <v>40</v>
      </c>
      <c r="Q51" s="15" t="s">
        <v>68</v>
      </c>
      <c r="R51" s="13">
        <v>245903</v>
      </c>
      <c r="S51" s="13">
        <f t="shared" si="134"/>
        <v>0.61028563203129071</v>
      </c>
      <c r="T51" s="13">
        <f t="shared" si="135"/>
        <v>4.0986274817413744</v>
      </c>
      <c r="U51" s="15" t="s">
        <v>68</v>
      </c>
      <c r="V51" s="13">
        <v>263450</v>
      </c>
      <c r="W51" s="13">
        <f t="shared" si="136"/>
        <v>0.6218606012538711</v>
      </c>
      <c r="X51" s="13">
        <f t="shared" si="137"/>
        <v>4.1763640111072604</v>
      </c>
      <c r="Y51" s="16">
        <f t="shared" si="138"/>
        <v>4.1374957464243174</v>
      </c>
      <c r="Z51" s="16">
        <f t="shared" si="139"/>
        <v>5.4968027060525212E-2</v>
      </c>
      <c r="AC51" s="51"/>
      <c r="AD51" s="37" t="s">
        <v>40</v>
      </c>
      <c r="AE51" s="15" t="s">
        <v>68</v>
      </c>
      <c r="AF51" s="13">
        <v>187071</v>
      </c>
      <c r="AG51" s="13">
        <f t="shared" si="140"/>
        <v>0.44710080328100016</v>
      </c>
      <c r="AH51" s="13">
        <f t="shared" si="141"/>
        <v>3.0026917614573549</v>
      </c>
      <c r="AI51" s="15" t="s">
        <v>68</v>
      </c>
      <c r="AJ51" s="13">
        <v>194400</v>
      </c>
      <c r="AK51" s="13">
        <f t="shared" si="142"/>
        <v>0.47023763449183376</v>
      </c>
      <c r="AL51" s="13">
        <f t="shared" si="143"/>
        <v>3.1580767930949212</v>
      </c>
      <c r="AM51" s="16">
        <f t="shared" si="144"/>
        <v>3.0803842772761381</v>
      </c>
      <c r="AN51" s="16">
        <f t="shared" si="145"/>
        <v>0.10987380956580931</v>
      </c>
      <c r="AQ51" s="51"/>
      <c r="AR51" s="37" t="s">
        <v>40</v>
      </c>
      <c r="AS51" s="15" t="s">
        <v>86</v>
      </c>
      <c r="AT51" s="13">
        <v>76094</v>
      </c>
      <c r="AU51" s="13">
        <f t="shared" si="146"/>
        <v>0.18303882845912933</v>
      </c>
      <c r="AV51" s="13">
        <f t="shared" si="147"/>
        <v>1.2292735289397536</v>
      </c>
      <c r="AW51" s="15" t="s">
        <v>68</v>
      </c>
      <c r="AX51" s="13">
        <v>71474</v>
      </c>
      <c r="AY51" s="13">
        <f t="shared" si="148"/>
        <v>0.18421608804350628</v>
      </c>
      <c r="AZ51" s="13">
        <f t="shared" si="149"/>
        <v>1.2371799062693505</v>
      </c>
      <c r="BA51" s="16">
        <f t="shared" si="150"/>
        <v>1.2332267176045519</v>
      </c>
      <c r="BB51" s="16">
        <f t="shared" si="151"/>
        <v>5.590653024377534E-3</v>
      </c>
    </row>
    <row r="52" spans="1:55" s="13" customFormat="1" x14ac:dyDescent="0.25">
      <c r="A52" s="51"/>
      <c r="B52" s="38" t="s">
        <v>17</v>
      </c>
      <c r="C52" s="15" t="s">
        <v>63</v>
      </c>
      <c r="D52" s="13">
        <v>5189</v>
      </c>
      <c r="E52" s="13">
        <f t="shared" si="131"/>
        <v>1.2918886620524822E-2</v>
      </c>
      <c r="F52" s="13">
        <f t="shared" si="132"/>
        <v>8.6762166692577705E-2</v>
      </c>
      <c r="G52" s="15" t="s">
        <v>85</v>
      </c>
      <c r="H52" s="13">
        <v>5343</v>
      </c>
      <c r="I52" s="13">
        <f t="shared" si="133"/>
        <v>1.2692055528633733E-2</v>
      </c>
      <c r="J52" s="13">
        <f t="shared" si="152"/>
        <v>8.5238787969333332E-2</v>
      </c>
      <c r="K52" s="16">
        <f t="shared" si="153"/>
        <v>8.6000477330955519E-2</v>
      </c>
      <c r="L52" s="16">
        <f t="shared" si="154"/>
        <v>1.077191425521401E-3</v>
      </c>
      <c r="O52" s="51"/>
      <c r="P52" s="38" t="s">
        <v>17</v>
      </c>
      <c r="Q52" s="15" t="s">
        <v>63</v>
      </c>
      <c r="R52" s="13">
        <v>3099</v>
      </c>
      <c r="S52" s="13">
        <f t="shared" si="134"/>
        <v>7.6911431485787891E-3</v>
      </c>
      <c r="T52" s="13">
        <f t="shared" si="135"/>
        <v>5.1653076887701738E-2</v>
      </c>
      <c r="U52" s="15" t="s">
        <v>63</v>
      </c>
      <c r="V52" s="13">
        <v>4398</v>
      </c>
      <c r="W52" s="13">
        <f t="shared" si="136"/>
        <v>1.0381259913890778E-2</v>
      </c>
      <c r="X52" s="13">
        <f t="shared" si="137"/>
        <v>6.971967705769494E-2</v>
      </c>
      <c r="Y52" s="16">
        <f t="shared" si="138"/>
        <v>6.0686376972698339E-2</v>
      </c>
      <c r="Z52" s="16">
        <f t="shared" si="139"/>
        <v>1.2775015493188225E-2</v>
      </c>
      <c r="AC52" s="51"/>
      <c r="AD52" s="38" t="s">
        <v>17</v>
      </c>
      <c r="AE52" s="15" t="s">
        <v>63</v>
      </c>
      <c r="AF52" s="13">
        <v>3463</v>
      </c>
      <c r="AG52" s="13">
        <f t="shared" si="140"/>
        <v>8.2765906087106152E-3</v>
      </c>
      <c r="AH52" s="13">
        <f t="shared" si="141"/>
        <v>5.5584893275423874E-2</v>
      </c>
      <c r="AI52" s="15" t="s">
        <v>85</v>
      </c>
      <c r="AJ52" s="13">
        <v>2750</v>
      </c>
      <c r="AK52" s="13">
        <f t="shared" si="142"/>
        <v>6.6520241504760434E-3</v>
      </c>
      <c r="AL52" s="13">
        <f t="shared" si="143"/>
        <v>4.4674440231538236E-2</v>
      </c>
      <c r="AM52" s="16">
        <f t="shared" si="144"/>
        <v>5.0129666753481059E-2</v>
      </c>
      <c r="AN52" s="16">
        <f t="shared" si="145"/>
        <v>7.714855333148851E-3</v>
      </c>
      <c r="AQ52" s="51"/>
      <c r="AR52" s="38" t="s">
        <v>17</v>
      </c>
      <c r="AS52" s="15"/>
      <c r="AU52" s="13">
        <f t="shared" si="146"/>
        <v>0</v>
      </c>
      <c r="AV52" s="13">
        <f t="shared" si="147"/>
        <v>0</v>
      </c>
      <c r="AW52" s="15"/>
      <c r="AY52" s="13">
        <f t="shared" si="148"/>
        <v>0</v>
      </c>
      <c r="AZ52" s="13">
        <f t="shared" si="149"/>
        <v>0</v>
      </c>
      <c r="BA52" s="16">
        <f t="shared" si="150"/>
        <v>0</v>
      </c>
      <c r="BB52" s="16">
        <f t="shared" si="151"/>
        <v>0</v>
      </c>
    </row>
    <row r="53" spans="1:55" s="13" customFormat="1" x14ac:dyDescent="0.25">
      <c r="A53" s="31"/>
      <c r="B53" s="38"/>
      <c r="C53" s="15"/>
      <c r="G53" s="15"/>
      <c r="K53" s="16"/>
      <c r="L53" s="16"/>
      <c r="O53" s="31"/>
      <c r="P53" s="38"/>
      <c r="Q53" s="15"/>
      <c r="U53" s="15"/>
      <c r="Y53" s="16"/>
      <c r="Z53" s="16"/>
      <c r="AC53" s="31"/>
      <c r="AD53" s="38"/>
      <c r="AE53" s="15"/>
      <c r="AI53" s="15"/>
      <c r="AM53" s="16"/>
      <c r="AN53" s="16"/>
      <c r="AQ53" s="31"/>
      <c r="AR53" s="38"/>
      <c r="AS53" s="15"/>
      <c r="AW53" s="15"/>
      <c r="BA53" s="16"/>
      <c r="BB53" s="16"/>
    </row>
    <row r="54" spans="1:55" s="13" customFormat="1" x14ac:dyDescent="0.25">
      <c r="B54" s="36"/>
    </row>
    <row r="55" spans="1:55" s="13" customFormat="1" x14ac:dyDescent="0.25">
      <c r="B55" s="36"/>
    </row>
    <row r="56" spans="1:55" s="13" customFormat="1" ht="33.75" x14ac:dyDescent="0.5">
      <c r="A56" s="54" t="s">
        <v>102</v>
      </c>
      <c r="B56" s="54"/>
      <c r="C56" s="54"/>
      <c r="D56" s="54"/>
    </row>
    <row r="57" spans="1:55" s="13" customFormat="1" ht="23.25" x14ac:dyDescent="0.35">
      <c r="A57" s="53" t="s">
        <v>70</v>
      </c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O57" s="53" t="s">
        <v>30</v>
      </c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C57" s="53" t="s">
        <v>82</v>
      </c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Q57" s="53" t="s">
        <v>27</v>
      </c>
      <c r="AR57" s="53"/>
      <c r="AS57" s="53"/>
      <c r="AT57" s="53"/>
      <c r="AU57" s="53"/>
      <c r="AV57" s="53"/>
      <c r="AW57" s="53"/>
      <c r="AX57" s="53"/>
      <c r="AY57" s="53"/>
      <c r="AZ57" s="53"/>
      <c r="BA57" s="53"/>
      <c r="BB57" s="53"/>
      <c r="BC57" s="53"/>
    </row>
    <row r="58" spans="1:55" s="13" customFormat="1" x14ac:dyDescent="0.25">
      <c r="B58" s="36"/>
      <c r="C58" s="48" t="s">
        <v>9</v>
      </c>
      <c r="D58" s="48"/>
      <c r="E58" s="48"/>
      <c r="F58" s="48"/>
      <c r="G58" s="48"/>
      <c r="H58" s="48"/>
      <c r="Q58" s="48" t="s">
        <v>9</v>
      </c>
      <c r="R58" s="48"/>
      <c r="S58" s="48"/>
      <c r="T58" s="48"/>
      <c r="U58" s="48"/>
      <c r="V58" s="48"/>
      <c r="AE58" s="48" t="s">
        <v>9</v>
      </c>
      <c r="AF58" s="48"/>
      <c r="AG58" s="48"/>
      <c r="AH58" s="48"/>
      <c r="AI58" s="48"/>
      <c r="AJ58" s="48"/>
      <c r="AS58" s="48" t="s">
        <v>9</v>
      </c>
      <c r="AT58" s="48"/>
      <c r="AU58" s="48"/>
      <c r="AV58" s="48"/>
      <c r="AW58" s="48"/>
      <c r="AX58" s="48"/>
    </row>
    <row r="59" spans="1:55" s="13" customFormat="1" ht="14.45" customHeight="1" x14ac:dyDescent="0.25">
      <c r="B59" s="36"/>
      <c r="C59" s="26">
        <v>1</v>
      </c>
      <c r="D59" s="26">
        <v>3</v>
      </c>
      <c r="E59" s="26">
        <v>4</v>
      </c>
      <c r="F59" s="13">
        <v>6</v>
      </c>
      <c r="G59" s="13">
        <v>24</v>
      </c>
      <c r="H59" s="13">
        <v>48</v>
      </c>
      <c r="Q59" s="26">
        <v>1</v>
      </c>
      <c r="R59" s="26">
        <v>3</v>
      </c>
      <c r="S59" s="26">
        <v>4</v>
      </c>
      <c r="T59" s="13">
        <v>6</v>
      </c>
      <c r="U59" s="13">
        <v>24</v>
      </c>
      <c r="V59" s="13">
        <v>48</v>
      </c>
      <c r="AE59" s="26">
        <v>1</v>
      </c>
      <c r="AF59" s="26">
        <v>3</v>
      </c>
      <c r="AG59" s="26">
        <v>4</v>
      </c>
      <c r="AH59" s="26">
        <v>6</v>
      </c>
      <c r="AI59" s="26">
        <v>24</v>
      </c>
      <c r="AJ59" s="13">
        <v>48</v>
      </c>
      <c r="AS59" s="13">
        <v>1</v>
      </c>
      <c r="AT59" s="13">
        <v>3</v>
      </c>
      <c r="AU59" s="13">
        <v>4</v>
      </c>
      <c r="AV59" s="13">
        <v>6</v>
      </c>
      <c r="AW59" s="13">
        <v>24</v>
      </c>
      <c r="AX59" s="13">
        <v>48</v>
      </c>
    </row>
    <row r="60" spans="1:55" s="13" customFormat="1" ht="14.45" customHeight="1" x14ac:dyDescent="0.25">
      <c r="A60" s="52" t="s">
        <v>19</v>
      </c>
      <c r="B60" s="37" t="s">
        <v>8</v>
      </c>
      <c r="C60" s="16">
        <v>10</v>
      </c>
      <c r="D60" s="16">
        <v>10</v>
      </c>
      <c r="E60" s="16">
        <v>10</v>
      </c>
      <c r="F60" s="16">
        <v>10</v>
      </c>
      <c r="G60" s="16">
        <v>10</v>
      </c>
      <c r="H60" s="16">
        <v>10</v>
      </c>
      <c r="O60" s="52" t="s">
        <v>19</v>
      </c>
      <c r="P60" s="37" t="s">
        <v>8</v>
      </c>
      <c r="Q60" s="16">
        <v>10</v>
      </c>
      <c r="R60" s="16">
        <v>10</v>
      </c>
      <c r="S60" s="16">
        <v>10</v>
      </c>
      <c r="T60" s="16">
        <v>10</v>
      </c>
      <c r="U60" s="16">
        <v>10</v>
      </c>
      <c r="V60" s="16">
        <v>10</v>
      </c>
      <c r="AC60" s="52" t="s">
        <v>19</v>
      </c>
      <c r="AD60" s="37" t="s">
        <v>8</v>
      </c>
      <c r="AE60" s="16">
        <v>10</v>
      </c>
      <c r="AF60" s="16">
        <v>10</v>
      </c>
      <c r="AG60" s="16">
        <v>10</v>
      </c>
      <c r="AH60" s="16">
        <v>10</v>
      </c>
      <c r="AI60" s="16">
        <v>10</v>
      </c>
      <c r="AJ60" s="13">
        <v>10</v>
      </c>
      <c r="AQ60" s="52" t="s">
        <v>19</v>
      </c>
      <c r="AR60" s="37" t="s">
        <v>8</v>
      </c>
      <c r="AS60" s="16">
        <v>10</v>
      </c>
      <c r="AT60" s="16">
        <v>10</v>
      </c>
      <c r="AU60" s="16">
        <v>10</v>
      </c>
      <c r="AV60" s="16">
        <v>10</v>
      </c>
      <c r="AW60" s="16">
        <v>10</v>
      </c>
      <c r="AX60" s="13">
        <v>10</v>
      </c>
    </row>
    <row r="61" spans="1:55" s="13" customFormat="1" x14ac:dyDescent="0.25">
      <c r="A61" s="52"/>
      <c r="B61" s="37" t="s">
        <v>45</v>
      </c>
      <c r="C61" s="16">
        <v>1.334460453406511</v>
      </c>
      <c r="D61" s="16">
        <v>0.90783586681836848</v>
      </c>
      <c r="E61" s="16">
        <v>0.46417507415921522</v>
      </c>
      <c r="F61" s="16">
        <v>0.3512708197221861</v>
      </c>
      <c r="G61" s="16">
        <v>0.45228439062129588</v>
      </c>
      <c r="H61" s="16">
        <v>0.45860659858936303</v>
      </c>
      <c r="O61" s="52"/>
      <c r="P61" s="37" t="s">
        <v>45</v>
      </c>
      <c r="Q61" s="16">
        <v>1.1318159275555102</v>
      </c>
      <c r="R61" s="16">
        <v>0.46238167482391196</v>
      </c>
      <c r="S61" s="16">
        <v>0.64515545904897387</v>
      </c>
      <c r="T61" s="16">
        <v>0.45798330825812128</v>
      </c>
      <c r="U61" s="16">
        <v>0.75922038651560397</v>
      </c>
      <c r="V61" s="16">
        <v>0.70642445297275125</v>
      </c>
      <c r="AC61" s="52"/>
      <c r="AD61" s="37" t="s">
        <v>45</v>
      </c>
      <c r="AE61" s="16">
        <v>1.6810703251848718</v>
      </c>
      <c r="AF61" s="16">
        <v>0.73054467543277157</v>
      </c>
      <c r="AG61" s="16">
        <v>1.0581397477803014</v>
      </c>
      <c r="AH61" s="16">
        <v>1.0376076491272053</v>
      </c>
      <c r="AI61" s="16">
        <v>0.65188546050325735</v>
      </c>
      <c r="AJ61" s="13">
        <v>0.49053004928466815</v>
      </c>
      <c r="AQ61" s="52"/>
      <c r="AR61" s="37" t="s">
        <v>45</v>
      </c>
      <c r="AS61" s="16">
        <v>1.9113717039060669</v>
      </c>
      <c r="AT61" s="16">
        <v>1.3908528286102655</v>
      </c>
      <c r="AU61" s="16">
        <v>1.4871684560422027</v>
      </c>
      <c r="AV61" s="16">
        <v>0.75300244409944239</v>
      </c>
      <c r="AW61" s="16">
        <v>0.10564915369154541</v>
      </c>
      <c r="AX61" s="13">
        <v>0.13072583295765833</v>
      </c>
    </row>
    <row r="62" spans="1:55" s="13" customFormat="1" x14ac:dyDescent="0.25">
      <c r="A62" s="52"/>
      <c r="B62" s="37" t="s">
        <v>41</v>
      </c>
      <c r="C62" s="16">
        <v>0</v>
      </c>
      <c r="D62" s="16">
        <v>0.19922482971951022</v>
      </c>
      <c r="E62" s="16">
        <v>0.29999415360522735</v>
      </c>
      <c r="F62" s="16">
        <v>0.63832629690501141</v>
      </c>
      <c r="G62" s="16">
        <v>2.514589241208812</v>
      </c>
      <c r="H62" s="16">
        <v>2.3267185319489156</v>
      </c>
      <c r="O62" s="52"/>
      <c r="P62" s="37" t="s">
        <v>41</v>
      </c>
      <c r="Q62" s="16">
        <v>0</v>
      </c>
      <c r="R62" s="16">
        <v>0.73656012604784682</v>
      </c>
      <c r="S62" s="16">
        <v>1.1579937872391808</v>
      </c>
      <c r="T62" s="16">
        <v>1.8377558158792597</v>
      </c>
      <c r="U62" s="16">
        <v>2.080043409201898</v>
      </c>
      <c r="V62" s="16">
        <v>1.8556892546394921</v>
      </c>
      <c r="AC62" s="52"/>
      <c r="AD62" s="37" t="s">
        <v>41</v>
      </c>
      <c r="AE62" s="16">
        <v>0</v>
      </c>
      <c r="AF62" s="16">
        <v>0</v>
      </c>
      <c r="AG62" s="16">
        <v>0</v>
      </c>
      <c r="AH62" s="16">
        <v>0</v>
      </c>
      <c r="AI62" s="16">
        <v>1.4811013985673205</v>
      </c>
      <c r="AJ62" s="13">
        <v>1.364937998928438</v>
      </c>
      <c r="AQ62" s="52"/>
      <c r="AR62" s="37" t="s">
        <v>41</v>
      </c>
      <c r="AS62" s="16">
        <v>0</v>
      </c>
      <c r="AT62" s="16">
        <v>0</v>
      </c>
      <c r="AU62" s="16">
        <v>0</v>
      </c>
      <c r="AV62" s="16">
        <v>0</v>
      </c>
      <c r="AW62" s="16">
        <v>0.65703688698189222</v>
      </c>
      <c r="AX62" s="13">
        <v>0.58933847042722565</v>
      </c>
    </row>
    <row r="63" spans="1:55" s="13" customFormat="1" x14ac:dyDescent="0.25">
      <c r="A63" s="52"/>
      <c r="B63" s="37" t="s">
        <v>40</v>
      </c>
      <c r="C63" s="16">
        <v>0.75497779435667556</v>
      </c>
      <c r="D63" s="16">
        <v>2.6017476261789305</v>
      </c>
      <c r="E63" s="16">
        <v>3.3626543384342815</v>
      </c>
      <c r="F63" s="16">
        <v>4.8823090385592609</v>
      </c>
      <c r="G63" s="16">
        <v>8.8061780444582709</v>
      </c>
      <c r="H63" s="16">
        <v>8.1232597566795448</v>
      </c>
      <c r="O63" s="52"/>
      <c r="P63" s="37" t="s">
        <v>40</v>
      </c>
      <c r="Q63" s="16">
        <v>0.24454869324279641</v>
      </c>
      <c r="R63" s="16">
        <v>0.74570795361861308</v>
      </c>
      <c r="S63" s="16">
        <v>4.9080836696440322</v>
      </c>
      <c r="T63" s="16">
        <v>6.4320119924624128</v>
      </c>
      <c r="U63" s="16">
        <v>6.736184778354434</v>
      </c>
      <c r="V63" s="16">
        <v>6.1607311664258084</v>
      </c>
      <c r="AC63" s="52"/>
      <c r="AD63" s="37" t="s">
        <v>40</v>
      </c>
      <c r="AE63" s="16">
        <v>0</v>
      </c>
      <c r="AF63" s="16">
        <v>0</v>
      </c>
      <c r="AG63" s="16">
        <v>0</v>
      </c>
      <c r="AH63" s="16">
        <v>0</v>
      </c>
      <c r="AI63" s="16">
        <v>4.9187133943965167</v>
      </c>
      <c r="AJ63" s="13">
        <v>4.5866921888641699</v>
      </c>
      <c r="AQ63" s="52"/>
      <c r="AR63" s="37" t="s">
        <v>40</v>
      </c>
      <c r="AS63" s="16">
        <v>0</v>
      </c>
      <c r="AT63" s="16">
        <v>0</v>
      </c>
      <c r="AU63" s="16">
        <v>0</v>
      </c>
      <c r="AV63" s="16">
        <v>0</v>
      </c>
      <c r="AW63" s="16">
        <v>1.9145302292158899</v>
      </c>
      <c r="AX63" s="13">
        <v>1.8362745825131781</v>
      </c>
    </row>
    <row r="64" spans="1:55" s="13" customFormat="1" x14ac:dyDescent="0.25">
      <c r="A64" s="52"/>
      <c r="B64" s="38" t="s">
        <v>17</v>
      </c>
      <c r="C64" s="16">
        <v>4.2074948112405038E-2</v>
      </c>
      <c r="D64" s="16">
        <v>6.9357142631042576E-2</v>
      </c>
      <c r="E64" s="16">
        <v>7.8768917276026501E-2</v>
      </c>
      <c r="F64" s="16">
        <v>9.1322170436402644E-2</v>
      </c>
      <c r="G64" s="16">
        <v>0.14866786418870437</v>
      </c>
      <c r="H64" s="16">
        <v>0.12805471074579278</v>
      </c>
      <c r="O64" s="52"/>
      <c r="P64" s="38" t="s">
        <v>17</v>
      </c>
      <c r="Q64" s="16">
        <v>0</v>
      </c>
      <c r="R64" s="16">
        <v>6.9198083678803896E-2</v>
      </c>
      <c r="S64" s="16">
        <v>8.8239814355777935E-2</v>
      </c>
      <c r="T64" s="16">
        <v>0.11289412587395316</v>
      </c>
      <c r="U64" s="16">
        <v>0.12465664800361118</v>
      </c>
      <c r="V64" s="16">
        <v>9.0362015312347832E-2</v>
      </c>
      <c r="AC64" s="52"/>
      <c r="AD64" s="38" t="s">
        <v>17</v>
      </c>
      <c r="AE64" s="16">
        <v>0</v>
      </c>
      <c r="AF64" s="16">
        <v>0</v>
      </c>
      <c r="AG64" s="16">
        <v>0</v>
      </c>
      <c r="AH64" s="16">
        <v>0</v>
      </c>
      <c r="AI64" s="16">
        <v>8.6993957081793055E-2</v>
      </c>
      <c r="AJ64" s="13">
        <v>7.4643073795933296E-2</v>
      </c>
      <c r="AQ64" s="52"/>
      <c r="AR64" s="38" t="s">
        <v>17</v>
      </c>
      <c r="AS64" s="16">
        <v>0</v>
      </c>
      <c r="AT64" s="16">
        <v>0</v>
      </c>
      <c r="AU64" s="16">
        <v>0</v>
      </c>
      <c r="AV64" s="16">
        <v>0</v>
      </c>
      <c r="AW64" s="16">
        <v>0</v>
      </c>
      <c r="AX64" s="13">
        <v>0</v>
      </c>
    </row>
    <row r="65" spans="1:50" s="13" customFormat="1" x14ac:dyDescent="0.25">
      <c r="A65" s="52"/>
      <c r="B65" s="39"/>
      <c r="C65" s="16"/>
      <c r="D65" s="16"/>
      <c r="E65" s="16"/>
      <c r="F65" s="16"/>
      <c r="G65" s="16"/>
      <c r="O65" s="52"/>
      <c r="P65" s="14"/>
      <c r="Q65" s="16"/>
      <c r="R65" s="16"/>
      <c r="S65" s="16"/>
      <c r="T65" s="16"/>
      <c r="U65" s="16"/>
      <c r="AC65" s="52"/>
      <c r="AD65" s="14"/>
      <c r="AE65" s="16"/>
      <c r="AF65" s="16"/>
      <c r="AG65" s="16"/>
      <c r="AH65" s="16"/>
      <c r="AI65" s="16"/>
      <c r="AQ65" s="52"/>
      <c r="AR65" s="14"/>
      <c r="AS65" s="16"/>
      <c r="AT65" s="16"/>
      <c r="AU65" s="16"/>
      <c r="AV65" s="16"/>
      <c r="AW65" s="16"/>
    </row>
    <row r="66" spans="1:50" s="13" customFormat="1" x14ac:dyDescent="0.25">
      <c r="A66" s="52"/>
      <c r="B66" s="40"/>
      <c r="C66" s="16"/>
      <c r="D66" s="16"/>
      <c r="E66" s="16"/>
      <c r="F66" s="16"/>
      <c r="G66" s="16"/>
      <c r="O66" s="52"/>
      <c r="P66" s="23"/>
      <c r="Q66" s="16"/>
      <c r="R66" s="16"/>
      <c r="S66" s="16"/>
      <c r="T66" s="16"/>
      <c r="U66" s="16"/>
      <c r="AC66" s="52"/>
      <c r="AD66" s="28"/>
      <c r="AE66" s="16"/>
      <c r="AF66" s="16"/>
      <c r="AG66" s="16"/>
      <c r="AH66" s="16"/>
      <c r="AI66" s="16"/>
      <c r="AQ66" s="52"/>
      <c r="AR66" s="28"/>
      <c r="AS66" s="16"/>
      <c r="AT66" s="16"/>
      <c r="AU66" s="16"/>
      <c r="AV66" s="16"/>
      <c r="AW66" s="16"/>
    </row>
    <row r="67" spans="1:50" s="13" customFormat="1" x14ac:dyDescent="0.25">
      <c r="A67" s="52"/>
      <c r="B67" s="40"/>
      <c r="C67" s="16"/>
      <c r="D67" s="16"/>
      <c r="E67" s="16"/>
      <c r="F67" s="16"/>
      <c r="G67" s="16"/>
      <c r="O67" s="52"/>
      <c r="P67" s="23"/>
      <c r="Q67" s="16"/>
      <c r="R67" s="16"/>
      <c r="S67" s="16"/>
      <c r="T67" s="16"/>
      <c r="U67" s="16"/>
      <c r="AC67" s="52"/>
      <c r="AD67" s="28"/>
      <c r="AE67" s="16"/>
      <c r="AF67" s="16"/>
      <c r="AG67" s="16"/>
      <c r="AH67" s="16"/>
      <c r="AI67" s="16"/>
      <c r="AQ67" s="52"/>
      <c r="AR67" s="28"/>
      <c r="AS67" s="16"/>
      <c r="AT67" s="16"/>
      <c r="AU67" s="16"/>
      <c r="AV67" s="16"/>
      <c r="AW67" s="16"/>
    </row>
    <row r="68" spans="1:50" s="13" customFormat="1" x14ac:dyDescent="0.25">
      <c r="A68" s="52"/>
      <c r="B68" s="41"/>
      <c r="C68" s="16"/>
      <c r="D68" s="16"/>
      <c r="E68" s="16"/>
      <c r="F68" s="16"/>
      <c r="G68" s="16"/>
      <c r="O68" s="52"/>
      <c r="P68" s="14"/>
      <c r="Q68" s="16"/>
      <c r="R68" s="16"/>
      <c r="S68" s="16"/>
      <c r="T68" s="16"/>
      <c r="U68" s="16"/>
      <c r="AC68" s="52"/>
      <c r="AD68" s="14"/>
      <c r="AE68" s="16"/>
      <c r="AF68" s="16"/>
      <c r="AG68" s="16"/>
      <c r="AH68" s="16"/>
      <c r="AI68" s="16"/>
      <c r="AQ68" s="52"/>
      <c r="AR68" s="14"/>
      <c r="AS68" s="16"/>
      <c r="AT68" s="16"/>
      <c r="AU68" s="16"/>
      <c r="AV68" s="16"/>
      <c r="AW68" s="16"/>
    </row>
    <row r="69" spans="1:50" s="13" customFormat="1" x14ac:dyDescent="0.25">
      <c r="A69" s="52"/>
      <c r="B69" s="42"/>
      <c r="O69" s="52"/>
      <c r="AC69" s="52"/>
      <c r="AQ69" s="52"/>
    </row>
    <row r="70" spans="1:50" s="13" customFormat="1" x14ac:dyDescent="0.25">
      <c r="B70" s="42"/>
      <c r="Q70" s="16"/>
      <c r="R70" s="16"/>
      <c r="S70" s="16"/>
      <c r="T70" s="16"/>
      <c r="U70" s="16"/>
      <c r="AE70" s="16"/>
      <c r="AF70" s="16"/>
      <c r="AG70" s="16"/>
      <c r="AH70" s="16"/>
      <c r="AI70" s="16"/>
      <c r="AS70" s="16"/>
      <c r="AT70" s="16"/>
      <c r="AU70" s="16"/>
      <c r="AV70" s="16"/>
      <c r="AW70" s="16"/>
    </row>
    <row r="71" spans="1:50" s="13" customFormat="1" x14ac:dyDescent="0.25">
      <c r="B71" s="42"/>
      <c r="C71" s="48" t="s">
        <v>9</v>
      </c>
      <c r="D71" s="48"/>
      <c r="E71" s="48"/>
      <c r="F71" s="48"/>
      <c r="G71" s="48"/>
      <c r="H71" s="48"/>
      <c r="Q71" s="48" t="s">
        <v>9</v>
      </c>
      <c r="R71" s="48"/>
      <c r="S71" s="48"/>
      <c r="T71" s="48"/>
      <c r="U71" s="48"/>
      <c r="V71" s="48"/>
      <c r="AE71" s="48" t="s">
        <v>9</v>
      </c>
      <c r="AF71" s="48"/>
      <c r="AG71" s="48"/>
      <c r="AH71" s="48"/>
      <c r="AI71" s="48"/>
      <c r="AJ71" s="48"/>
      <c r="AS71" s="48" t="s">
        <v>9</v>
      </c>
      <c r="AT71" s="48"/>
      <c r="AU71" s="48"/>
      <c r="AV71" s="48"/>
      <c r="AW71" s="48"/>
      <c r="AX71" s="48"/>
    </row>
    <row r="72" spans="1:50" s="13" customFormat="1" x14ac:dyDescent="0.25">
      <c r="B72" s="42"/>
      <c r="C72" s="13">
        <v>1</v>
      </c>
      <c r="D72" s="13">
        <v>3</v>
      </c>
      <c r="E72" s="13">
        <v>4</v>
      </c>
      <c r="F72" s="13">
        <v>6</v>
      </c>
      <c r="G72" s="13">
        <v>24</v>
      </c>
      <c r="H72" s="13">
        <v>48</v>
      </c>
      <c r="Q72" s="26">
        <v>1</v>
      </c>
      <c r="R72" s="26">
        <v>3</v>
      </c>
      <c r="S72" s="26">
        <v>4</v>
      </c>
      <c r="T72" s="13">
        <v>6</v>
      </c>
      <c r="U72" s="13">
        <v>24</v>
      </c>
      <c r="V72" s="13">
        <v>48</v>
      </c>
      <c r="AE72" s="13">
        <v>1</v>
      </c>
      <c r="AF72" s="13">
        <v>3</v>
      </c>
      <c r="AG72" s="13">
        <v>4</v>
      </c>
      <c r="AH72" s="13">
        <v>6</v>
      </c>
      <c r="AI72" s="13">
        <v>24</v>
      </c>
      <c r="AJ72" s="13">
        <v>48</v>
      </c>
      <c r="AS72" s="13">
        <v>1</v>
      </c>
      <c r="AT72" s="13">
        <v>3</v>
      </c>
      <c r="AU72" s="13">
        <v>4</v>
      </c>
      <c r="AV72" s="13">
        <v>6</v>
      </c>
      <c r="AW72" s="13">
        <v>24</v>
      </c>
      <c r="AX72" s="13">
        <v>48</v>
      </c>
    </row>
    <row r="73" spans="1:50" s="13" customFormat="1" ht="15" customHeight="1" x14ac:dyDescent="0.25">
      <c r="A73" s="52" t="s">
        <v>20</v>
      </c>
      <c r="B73" s="37" t="s">
        <v>8</v>
      </c>
      <c r="C73" s="25">
        <v>0</v>
      </c>
      <c r="D73" s="25">
        <v>0</v>
      </c>
      <c r="E73" s="25">
        <v>0</v>
      </c>
      <c r="F73" s="25">
        <v>0</v>
      </c>
      <c r="G73" s="25">
        <v>0</v>
      </c>
      <c r="H73" s="25">
        <v>0</v>
      </c>
      <c r="O73" s="52" t="s">
        <v>20</v>
      </c>
      <c r="P73" s="37" t="s">
        <v>8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16">
        <v>0</v>
      </c>
      <c r="AC73" s="52" t="s">
        <v>20</v>
      </c>
      <c r="AD73" s="37" t="s">
        <v>8</v>
      </c>
      <c r="AE73" s="25">
        <v>0</v>
      </c>
      <c r="AF73" s="25">
        <v>0</v>
      </c>
      <c r="AG73" s="25">
        <v>0</v>
      </c>
      <c r="AH73" s="25">
        <v>0</v>
      </c>
      <c r="AI73" s="25">
        <v>0</v>
      </c>
      <c r="AJ73" s="13">
        <v>0</v>
      </c>
      <c r="AQ73" s="52" t="s">
        <v>20</v>
      </c>
      <c r="AR73" s="37" t="s">
        <v>8</v>
      </c>
      <c r="AS73" s="25">
        <v>0</v>
      </c>
      <c r="AT73" s="25">
        <v>0</v>
      </c>
      <c r="AU73" s="25">
        <v>0</v>
      </c>
      <c r="AV73" s="25">
        <v>0</v>
      </c>
      <c r="AW73" s="25">
        <v>0</v>
      </c>
      <c r="AX73" s="13">
        <v>0</v>
      </c>
    </row>
    <row r="74" spans="1:50" s="13" customFormat="1" x14ac:dyDescent="0.25">
      <c r="A74" s="52"/>
      <c r="B74" s="37" t="s">
        <v>45</v>
      </c>
      <c r="C74" s="25">
        <v>0.31872136720143496</v>
      </c>
      <c r="D74" s="25">
        <v>0.44554757777102716</v>
      </c>
      <c r="E74" s="25">
        <v>5.3304530377277524E-2</v>
      </c>
      <c r="F74" s="25">
        <v>0.22312566040472148</v>
      </c>
      <c r="G74" s="25">
        <v>1.1261464855699364E-2</v>
      </c>
      <c r="H74" s="25">
        <v>5.8989269339478685E-2</v>
      </c>
      <c r="O74" s="52"/>
      <c r="P74" s="37" t="s">
        <v>45</v>
      </c>
      <c r="Q74" s="25">
        <v>2.954591946973241E-2</v>
      </c>
      <c r="R74" s="25">
        <v>0.37102893828197203</v>
      </c>
      <c r="S74" s="25">
        <v>0.25919649694074531</v>
      </c>
      <c r="T74" s="25">
        <v>1.3428945006599042E-2</v>
      </c>
      <c r="U74" s="25">
        <v>0.14491168574415247</v>
      </c>
      <c r="V74" s="16">
        <v>4.0574562320164903E-2</v>
      </c>
      <c r="AC74" s="52"/>
      <c r="AD74" s="37" t="s">
        <v>45</v>
      </c>
      <c r="AE74" s="25">
        <v>0.4910389495460149</v>
      </c>
      <c r="AF74" s="25">
        <v>7.3248156941914444E-2</v>
      </c>
      <c r="AG74" s="25">
        <v>0.19381819314492776</v>
      </c>
      <c r="AH74" s="25">
        <v>0.31555029598552692</v>
      </c>
      <c r="AI74" s="25">
        <v>1.2218055279284925E-2</v>
      </c>
      <c r="AJ74" s="13">
        <v>0.18698782222348997</v>
      </c>
      <c r="AQ74" s="52"/>
      <c r="AR74" s="37" t="s">
        <v>45</v>
      </c>
      <c r="AS74" s="25">
        <v>0.99061152064041735</v>
      </c>
      <c r="AT74" s="25">
        <v>0.3517661390016637</v>
      </c>
      <c r="AU74" s="25">
        <v>6.2649956185667044E-2</v>
      </c>
      <c r="AV74" s="25">
        <v>1.0582236756187861E-2</v>
      </c>
      <c r="AW74" s="25">
        <v>3.2451204419036866E-3</v>
      </c>
      <c r="AX74" s="13">
        <v>2.3680817137656206E-3</v>
      </c>
    </row>
    <row r="75" spans="1:50" s="13" customFormat="1" x14ac:dyDescent="0.25">
      <c r="A75" s="52"/>
      <c r="B75" s="37" t="s">
        <v>41</v>
      </c>
      <c r="C75" s="25">
        <v>0</v>
      </c>
      <c r="D75" s="25">
        <v>2.38200141027879E-3</v>
      </c>
      <c r="E75" s="25">
        <v>3.0184992356496392E-2</v>
      </c>
      <c r="F75" s="25">
        <v>2.8333580746538568E-2</v>
      </c>
      <c r="G75" s="25">
        <v>1.1818153923609482E-2</v>
      </c>
      <c r="H75" s="25">
        <v>3.0984939804103221E-2</v>
      </c>
      <c r="O75" s="52"/>
      <c r="P75" s="37" t="s">
        <v>41</v>
      </c>
      <c r="Q75" s="25">
        <v>0</v>
      </c>
      <c r="R75" s="25">
        <v>1.6314185389271787E-2</v>
      </c>
      <c r="S75" s="25">
        <v>1.6317072663968635E-2</v>
      </c>
      <c r="T75" s="25">
        <v>8.6263959574540052E-3</v>
      </c>
      <c r="U75" s="25">
        <v>3.7198577447848345E-2</v>
      </c>
      <c r="V75" s="16">
        <v>0.19088037057419391</v>
      </c>
      <c r="AC75" s="52"/>
      <c r="AD75" s="37" t="s">
        <v>41</v>
      </c>
      <c r="AE75" s="25">
        <v>0</v>
      </c>
      <c r="AF75" s="25">
        <v>0</v>
      </c>
      <c r="AG75" s="25">
        <v>0</v>
      </c>
      <c r="AH75" s="25">
        <v>0</v>
      </c>
      <c r="AI75" s="25">
        <v>3.0162814695234776E-2</v>
      </c>
      <c r="AJ75" s="13">
        <v>3.1493482752712791E-2</v>
      </c>
      <c r="AQ75" s="52"/>
      <c r="AR75" s="37" t="s">
        <v>41</v>
      </c>
      <c r="AS75" s="25">
        <v>0</v>
      </c>
      <c r="AT75" s="25">
        <v>0</v>
      </c>
      <c r="AU75" s="25">
        <v>0</v>
      </c>
      <c r="AV75" s="25">
        <v>0</v>
      </c>
      <c r="AW75" s="25">
        <v>1.5995064759973775E-2</v>
      </c>
      <c r="AX75" s="13">
        <v>3.6240400259582133E-2</v>
      </c>
    </row>
    <row r="76" spans="1:50" s="13" customFormat="1" x14ac:dyDescent="0.25">
      <c r="A76" s="52"/>
      <c r="B76" s="37" t="s">
        <v>40</v>
      </c>
      <c r="C76" s="25">
        <v>4.8023509640415123E-2</v>
      </c>
      <c r="D76" s="25">
        <v>0.40310840607548865</v>
      </c>
      <c r="E76" s="25">
        <v>0.17637933829808983</v>
      </c>
      <c r="F76" s="25">
        <v>0.12996974720822982</v>
      </c>
      <c r="G76" s="25">
        <v>6.7214863826950633E-2</v>
      </c>
      <c r="H76" s="25">
        <v>0.17453734002638518</v>
      </c>
      <c r="O76" s="52"/>
      <c r="P76" s="37" t="s">
        <v>40</v>
      </c>
      <c r="Q76" s="25">
        <v>0.27205509278238926</v>
      </c>
      <c r="R76" s="25">
        <v>2.6468385432391991E-2</v>
      </c>
      <c r="S76" s="25">
        <v>3.659239168490714E-2</v>
      </c>
      <c r="T76" s="25">
        <v>0.10992518903813665</v>
      </c>
      <c r="U76" s="25">
        <v>4.9470984288618208E-2</v>
      </c>
      <c r="V76" s="16">
        <v>8.1847392293121726E-2</v>
      </c>
      <c r="AC76" s="52"/>
      <c r="AD76" s="37" t="s">
        <v>40</v>
      </c>
      <c r="AE76" s="25">
        <v>0</v>
      </c>
      <c r="AF76" s="25">
        <v>0</v>
      </c>
      <c r="AG76" s="25">
        <v>0</v>
      </c>
      <c r="AH76" s="25">
        <v>0</v>
      </c>
      <c r="AI76" s="25">
        <v>0.23565633059486135</v>
      </c>
      <c r="AJ76" s="13">
        <v>0.16360210244349019</v>
      </c>
      <c r="AQ76" s="52"/>
      <c r="AR76" s="37" t="s">
        <v>40</v>
      </c>
      <c r="AS76" s="25">
        <v>0</v>
      </c>
      <c r="AT76" s="25">
        <v>0</v>
      </c>
      <c r="AU76" s="25">
        <v>0</v>
      </c>
      <c r="AV76" s="25">
        <v>0</v>
      </c>
      <c r="AW76" s="25">
        <v>0.10252912885922603</v>
      </c>
      <c r="AX76" s="13">
        <v>8.3244823532980152E-3</v>
      </c>
    </row>
    <row r="77" spans="1:50" s="13" customFormat="1" x14ac:dyDescent="0.25">
      <c r="A77" s="52"/>
      <c r="B77" s="38" t="s">
        <v>17</v>
      </c>
      <c r="C77" s="25">
        <v>2.1510853168798919E-2</v>
      </c>
      <c r="D77" s="25">
        <v>1.7568411812135566E-2</v>
      </c>
      <c r="E77" s="25">
        <v>4.7348930587793924E-3</v>
      </c>
      <c r="F77" s="25">
        <v>5.2474188644034761E-3</v>
      </c>
      <c r="G77" s="25">
        <v>5.1057584076608523E-3</v>
      </c>
      <c r="H77" s="25">
        <v>1.6039380326013774E-3</v>
      </c>
      <c r="O77" s="52"/>
      <c r="P77" s="38" t="s">
        <v>17</v>
      </c>
      <c r="Q77" s="25">
        <v>0</v>
      </c>
      <c r="R77" s="25">
        <v>1.313800779867743E-3</v>
      </c>
      <c r="S77" s="25">
        <v>5.5349973092481373E-3</v>
      </c>
      <c r="T77" s="25">
        <v>2.0007116906649938E-2</v>
      </c>
      <c r="U77" s="25">
        <v>7.4769362686110199E-4</v>
      </c>
      <c r="V77" s="16">
        <v>1.9021998069357289E-2</v>
      </c>
      <c r="AC77" s="52"/>
      <c r="AD77" s="38" t="s">
        <v>17</v>
      </c>
      <c r="AE77" s="25">
        <v>0</v>
      </c>
      <c r="AF77" s="25">
        <v>0</v>
      </c>
      <c r="AG77" s="25">
        <v>0</v>
      </c>
      <c r="AH77" s="25">
        <v>0</v>
      </c>
      <c r="AI77" s="25">
        <v>1.0349377544723989E-3</v>
      </c>
      <c r="AJ77" s="13">
        <v>1.1487419591058779E-2</v>
      </c>
      <c r="AQ77" s="52"/>
      <c r="AR77" s="38" t="s">
        <v>17</v>
      </c>
      <c r="AS77" s="25">
        <v>0</v>
      </c>
      <c r="AT77" s="25">
        <v>0</v>
      </c>
      <c r="AU77" s="25">
        <v>0</v>
      </c>
      <c r="AV77" s="25">
        <v>0</v>
      </c>
      <c r="AW77" s="25">
        <v>0</v>
      </c>
      <c r="AX77" s="13">
        <v>0</v>
      </c>
    </row>
    <row r="78" spans="1:50" s="13" customFormat="1" x14ac:dyDescent="0.25">
      <c r="A78" s="52"/>
      <c r="B78" s="41"/>
      <c r="C78" s="25"/>
      <c r="D78" s="25"/>
      <c r="E78" s="25"/>
      <c r="F78" s="25"/>
      <c r="G78" s="25"/>
      <c r="O78" s="52"/>
      <c r="P78" s="14"/>
      <c r="Q78" s="25"/>
      <c r="R78" s="25"/>
      <c r="S78" s="25"/>
      <c r="T78" s="25"/>
      <c r="U78" s="25"/>
      <c r="AC78" s="52"/>
      <c r="AD78" s="14"/>
      <c r="AE78" s="25"/>
      <c r="AF78" s="25"/>
      <c r="AG78" s="25"/>
      <c r="AH78" s="25"/>
      <c r="AI78" s="25"/>
      <c r="AQ78" s="52"/>
      <c r="AR78" s="14"/>
      <c r="AS78" s="25"/>
      <c r="AT78" s="25"/>
      <c r="AU78" s="25"/>
      <c r="AV78" s="25"/>
      <c r="AW78" s="25"/>
    </row>
    <row r="79" spans="1:50" s="13" customFormat="1" x14ac:dyDescent="0.25">
      <c r="A79" s="52"/>
      <c r="B79" s="41"/>
      <c r="C79" s="25"/>
      <c r="D79" s="25"/>
      <c r="E79" s="25"/>
      <c r="F79" s="25"/>
      <c r="G79" s="25"/>
      <c r="O79" s="52"/>
      <c r="P79" s="14"/>
      <c r="Q79" s="25"/>
      <c r="R79" s="25"/>
      <c r="S79" s="25"/>
      <c r="T79" s="25"/>
      <c r="U79" s="25"/>
      <c r="AC79" s="52"/>
      <c r="AD79" s="14"/>
      <c r="AE79" s="25"/>
      <c r="AF79" s="25"/>
      <c r="AG79" s="25"/>
      <c r="AH79" s="25"/>
      <c r="AI79" s="25"/>
      <c r="AQ79" s="52"/>
      <c r="AR79" s="14"/>
      <c r="AS79" s="25"/>
      <c r="AT79" s="25"/>
      <c r="AU79" s="25"/>
      <c r="AV79" s="25"/>
      <c r="AW79" s="25"/>
    </row>
    <row r="80" spans="1:50" s="13" customFormat="1" x14ac:dyDescent="0.25">
      <c r="A80" s="52"/>
      <c r="B80" s="41"/>
      <c r="C80" s="25"/>
      <c r="D80" s="25"/>
      <c r="E80" s="25"/>
      <c r="F80" s="25"/>
      <c r="G80" s="25"/>
      <c r="O80" s="52"/>
      <c r="P80" s="14"/>
      <c r="Q80" s="25"/>
      <c r="R80" s="25"/>
      <c r="S80" s="25"/>
      <c r="T80" s="25"/>
      <c r="U80" s="25"/>
      <c r="AC80" s="52"/>
      <c r="AD80" s="14"/>
      <c r="AE80" s="25"/>
      <c r="AF80" s="25"/>
      <c r="AG80" s="25"/>
      <c r="AH80" s="25"/>
      <c r="AI80" s="25"/>
      <c r="AQ80" s="52"/>
      <c r="AR80" s="14"/>
      <c r="AS80" s="25"/>
      <c r="AT80" s="25"/>
      <c r="AU80" s="25"/>
      <c r="AV80" s="25"/>
      <c r="AW80" s="25"/>
    </row>
    <row r="81" spans="1:49" s="13" customFormat="1" x14ac:dyDescent="0.25">
      <c r="A81" s="52"/>
      <c r="B81" s="41"/>
      <c r="C81" s="25"/>
      <c r="D81" s="25"/>
      <c r="E81" s="25"/>
      <c r="F81" s="25"/>
      <c r="G81" s="25"/>
      <c r="O81" s="52"/>
      <c r="P81" s="14"/>
      <c r="Q81" s="25"/>
      <c r="R81" s="25"/>
      <c r="S81" s="25"/>
      <c r="T81" s="25"/>
      <c r="U81" s="25"/>
      <c r="AC81" s="52"/>
      <c r="AD81" s="14"/>
      <c r="AE81" s="25"/>
      <c r="AF81" s="25"/>
      <c r="AG81" s="25"/>
      <c r="AH81" s="25"/>
      <c r="AI81" s="25"/>
      <c r="AQ81" s="52"/>
      <c r="AR81" s="14"/>
      <c r="AS81" s="25"/>
      <c r="AT81" s="25"/>
      <c r="AU81" s="25"/>
      <c r="AV81" s="25"/>
      <c r="AW81" s="25"/>
    </row>
    <row r="82" spans="1:49" s="13" customFormat="1" x14ac:dyDescent="0.25">
      <c r="A82" s="27"/>
      <c r="B82" s="36"/>
    </row>
    <row r="83" spans="1:49" s="13" customFormat="1" x14ac:dyDescent="0.25">
      <c r="B83" s="36"/>
    </row>
    <row r="84" spans="1:49" s="13" customFormat="1" x14ac:dyDescent="0.25">
      <c r="A84" s="47" t="s">
        <v>40</v>
      </c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</row>
    <row r="85" spans="1:49" x14ac:dyDescent="0.25">
      <c r="C85" s="48" t="s">
        <v>9</v>
      </c>
      <c r="D85" s="48"/>
      <c r="E85" s="48"/>
      <c r="F85" s="48"/>
      <c r="G85" s="48"/>
      <c r="H85" s="48"/>
    </row>
    <row r="86" spans="1:49" x14ac:dyDescent="0.25">
      <c r="A86" s="46" t="s">
        <v>19</v>
      </c>
      <c r="B86" s="34" t="s">
        <v>87</v>
      </c>
      <c r="C86" s="13">
        <v>1</v>
      </c>
      <c r="D86" s="13">
        <v>3</v>
      </c>
      <c r="E86" s="13">
        <v>4</v>
      </c>
      <c r="F86" s="13">
        <v>6</v>
      </c>
      <c r="G86" s="13">
        <v>24</v>
      </c>
      <c r="H86" s="13">
        <v>48</v>
      </c>
    </row>
    <row r="87" spans="1:49" x14ac:dyDescent="0.25">
      <c r="A87" s="46"/>
      <c r="B87" s="34" t="s">
        <v>89</v>
      </c>
      <c r="C87" s="10">
        <v>0.75497779435667556</v>
      </c>
      <c r="D87" s="10">
        <v>2.6017476261789305</v>
      </c>
      <c r="E87" s="10">
        <v>3.3626543384342815</v>
      </c>
      <c r="F87" s="10">
        <v>4.8823090385592609</v>
      </c>
      <c r="G87" s="10">
        <v>8.8061780444582709</v>
      </c>
      <c r="H87" s="10">
        <v>8.1232597566795448</v>
      </c>
    </row>
    <row r="88" spans="1:49" x14ac:dyDescent="0.25">
      <c r="A88" s="46"/>
      <c r="B88" s="34" t="s">
        <v>90</v>
      </c>
      <c r="C88" s="10">
        <v>0.24454869324279641</v>
      </c>
      <c r="D88" s="10">
        <v>0.74570795361861308</v>
      </c>
      <c r="E88" s="10">
        <v>4.9080836696440322</v>
      </c>
      <c r="F88" s="10">
        <v>6.4320119924624128</v>
      </c>
      <c r="G88" s="10">
        <v>6.736184778354434</v>
      </c>
      <c r="H88" s="10">
        <v>6.1607311664258084</v>
      </c>
    </row>
    <row r="89" spans="1:49" x14ac:dyDescent="0.25">
      <c r="A89" s="46"/>
      <c r="B89" s="34" t="s">
        <v>91</v>
      </c>
      <c r="C89" s="10"/>
      <c r="D89" s="10"/>
      <c r="E89" s="10"/>
      <c r="F89" s="10"/>
      <c r="G89" s="10">
        <v>4.9187133943965167</v>
      </c>
      <c r="H89" s="10">
        <v>4.5866921888641699</v>
      </c>
    </row>
    <row r="90" spans="1:49" x14ac:dyDescent="0.25">
      <c r="A90" s="46"/>
      <c r="B90" s="34" t="s">
        <v>92</v>
      </c>
      <c r="C90" s="10"/>
      <c r="D90" s="10"/>
      <c r="E90" s="10"/>
      <c r="F90" s="10"/>
      <c r="G90" s="10">
        <v>1.9145302292158899</v>
      </c>
      <c r="H90" s="10">
        <v>1.8362745825131781</v>
      </c>
    </row>
    <row r="92" spans="1:49" x14ac:dyDescent="0.25">
      <c r="A92" s="29"/>
      <c r="C92" s="48" t="s">
        <v>9</v>
      </c>
      <c r="D92" s="48"/>
      <c r="E92" s="48"/>
      <c r="F92" s="48"/>
      <c r="G92" s="48"/>
      <c r="H92" s="48"/>
    </row>
    <row r="93" spans="1:49" x14ac:dyDescent="0.25">
      <c r="A93" s="46" t="s">
        <v>31</v>
      </c>
      <c r="B93" s="34" t="s">
        <v>87</v>
      </c>
      <c r="C93" s="13">
        <v>1</v>
      </c>
      <c r="D93" s="13">
        <v>3</v>
      </c>
      <c r="E93" s="13">
        <v>4</v>
      </c>
      <c r="F93" s="13">
        <v>6</v>
      </c>
      <c r="G93" s="13">
        <v>24</v>
      </c>
      <c r="H93" s="13">
        <v>48</v>
      </c>
    </row>
    <row r="94" spans="1:49" x14ac:dyDescent="0.25">
      <c r="A94" s="46"/>
      <c r="B94" s="34" t="s">
        <v>89</v>
      </c>
      <c r="C94" s="10">
        <v>4.8023509640415123E-2</v>
      </c>
      <c r="D94" s="10">
        <v>0.40310840607548865</v>
      </c>
      <c r="E94" s="10">
        <v>0.17637933829808983</v>
      </c>
      <c r="F94" s="10">
        <v>0.12996974720822982</v>
      </c>
      <c r="G94" s="10">
        <v>6.7214863826950633E-2</v>
      </c>
      <c r="H94" s="10">
        <v>0.17453734002638518</v>
      </c>
    </row>
    <row r="95" spans="1:49" x14ac:dyDescent="0.25">
      <c r="A95" s="46"/>
      <c r="B95" s="34" t="s">
        <v>90</v>
      </c>
      <c r="C95" s="10">
        <v>0.27205509278238926</v>
      </c>
      <c r="D95" s="10">
        <v>2.6468385432391991E-2</v>
      </c>
      <c r="E95" s="10">
        <v>3.659239168490714E-2</v>
      </c>
      <c r="F95" s="10">
        <v>0.10992518903813665</v>
      </c>
      <c r="G95" s="10">
        <v>4.9470984288618208E-2</v>
      </c>
      <c r="H95" s="10">
        <v>8.1847392293121726E-2</v>
      </c>
    </row>
    <row r="96" spans="1:49" x14ac:dyDescent="0.25">
      <c r="A96" s="46"/>
      <c r="B96" s="34" t="s">
        <v>91</v>
      </c>
      <c r="C96" s="10">
        <v>0</v>
      </c>
      <c r="D96" s="10">
        <v>0</v>
      </c>
      <c r="E96" s="10">
        <v>0</v>
      </c>
      <c r="F96" s="10">
        <v>0</v>
      </c>
      <c r="G96" s="10">
        <v>0.23565633059486135</v>
      </c>
      <c r="H96" s="10">
        <v>0.16360210244349019</v>
      </c>
    </row>
    <row r="97" spans="1:13" x14ac:dyDescent="0.25">
      <c r="A97" s="46"/>
      <c r="B97" s="34" t="s">
        <v>92</v>
      </c>
      <c r="C97" s="10">
        <v>0</v>
      </c>
      <c r="D97" s="10">
        <v>0</v>
      </c>
      <c r="E97" s="10">
        <v>0</v>
      </c>
      <c r="F97" s="10">
        <v>0</v>
      </c>
      <c r="G97" s="10">
        <v>0.10252912885922603</v>
      </c>
      <c r="H97" s="10">
        <v>8.3244823532980152E-3</v>
      </c>
    </row>
    <row r="99" spans="1:13" x14ac:dyDescent="0.25">
      <c r="A99" s="47" t="s">
        <v>88</v>
      </c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</row>
    <row r="100" spans="1:13" x14ac:dyDescent="0.25">
      <c r="A100" s="29"/>
      <c r="C100" s="48" t="s">
        <v>9</v>
      </c>
      <c r="D100" s="48"/>
      <c r="E100" s="48"/>
      <c r="F100" s="48"/>
      <c r="G100" s="48"/>
      <c r="H100" s="48"/>
      <c r="I100" s="29"/>
      <c r="J100" s="29"/>
      <c r="K100" s="29"/>
      <c r="L100" s="29"/>
      <c r="M100" s="29"/>
    </row>
    <row r="101" spans="1:13" x14ac:dyDescent="0.25">
      <c r="A101" s="46" t="s">
        <v>19</v>
      </c>
      <c r="B101" s="34" t="s">
        <v>87</v>
      </c>
      <c r="C101" s="13">
        <v>1</v>
      </c>
      <c r="D101" s="13">
        <v>3</v>
      </c>
      <c r="E101" s="13">
        <v>4</v>
      </c>
      <c r="F101" s="13">
        <v>6</v>
      </c>
      <c r="G101" s="13">
        <v>24</v>
      </c>
      <c r="H101" s="13">
        <v>48</v>
      </c>
      <c r="I101" s="29"/>
      <c r="J101" s="29"/>
      <c r="K101" s="29"/>
      <c r="L101" s="29"/>
      <c r="M101" s="29"/>
    </row>
    <row r="102" spans="1:13" x14ac:dyDescent="0.25">
      <c r="A102" s="46"/>
      <c r="B102" s="34" t="s">
        <v>89</v>
      </c>
      <c r="C102" s="10">
        <v>0</v>
      </c>
      <c r="D102" s="10">
        <v>0.19922482971951022</v>
      </c>
      <c r="E102" s="10">
        <v>0.29999415360522735</v>
      </c>
      <c r="F102" s="10">
        <v>0.63832629690501141</v>
      </c>
      <c r="G102" s="10">
        <v>2.514589241208812</v>
      </c>
      <c r="H102" s="10">
        <v>2.3267185319489156</v>
      </c>
      <c r="I102" s="29"/>
      <c r="J102" s="29"/>
      <c r="K102" s="29"/>
      <c r="L102" s="29"/>
      <c r="M102" s="29"/>
    </row>
    <row r="103" spans="1:13" x14ac:dyDescent="0.25">
      <c r="A103" s="46"/>
      <c r="B103" s="34" t="s">
        <v>90</v>
      </c>
      <c r="C103" s="10">
        <v>0</v>
      </c>
      <c r="D103" s="10">
        <v>0.73656012604784682</v>
      </c>
      <c r="E103" s="10">
        <v>1.1579937872391808</v>
      </c>
      <c r="F103" s="10">
        <v>1.8377558158792597</v>
      </c>
      <c r="G103" s="10">
        <v>2.080043409201898</v>
      </c>
      <c r="H103" s="10">
        <v>1.8556892546394921</v>
      </c>
      <c r="I103" s="29"/>
      <c r="J103" s="29"/>
      <c r="K103" s="29"/>
      <c r="L103" s="29"/>
      <c r="M103" s="29"/>
    </row>
    <row r="104" spans="1:13" x14ac:dyDescent="0.25">
      <c r="A104" s="46"/>
      <c r="B104" s="34" t="s">
        <v>91</v>
      </c>
      <c r="C104" s="10">
        <v>0</v>
      </c>
      <c r="D104" s="10">
        <v>0</v>
      </c>
      <c r="E104" s="10">
        <v>0</v>
      </c>
      <c r="F104" s="10">
        <v>0</v>
      </c>
      <c r="G104" s="10">
        <v>1.4811013985673205</v>
      </c>
      <c r="H104" s="10">
        <v>1.364937998928438</v>
      </c>
      <c r="I104" s="29"/>
      <c r="J104" s="29"/>
      <c r="K104" s="29"/>
      <c r="L104" s="29"/>
      <c r="M104" s="29"/>
    </row>
    <row r="105" spans="1:13" x14ac:dyDescent="0.25">
      <c r="A105" s="46"/>
      <c r="B105" s="34" t="s">
        <v>92</v>
      </c>
      <c r="C105" s="10">
        <v>0</v>
      </c>
      <c r="D105" s="10">
        <v>0</v>
      </c>
      <c r="E105" s="10">
        <v>0</v>
      </c>
      <c r="F105" s="10">
        <v>0</v>
      </c>
      <c r="G105" s="10">
        <v>0.65703688698189222</v>
      </c>
      <c r="H105" s="10">
        <v>0.58933847042722565</v>
      </c>
      <c r="I105" s="29"/>
      <c r="J105" s="29"/>
      <c r="K105" s="29"/>
      <c r="L105" s="29"/>
      <c r="M105" s="29"/>
    </row>
    <row r="106" spans="1:13" x14ac:dyDescent="0.25">
      <c r="A106" s="29"/>
      <c r="I106" s="29"/>
      <c r="J106" s="29"/>
      <c r="K106" s="29"/>
      <c r="L106" s="29"/>
      <c r="M106" s="29"/>
    </row>
    <row r="107" spans="1:13" x14ac:dyDescent="0.25">
      <c r="A107" s="29"/>
      <c r="C107" s="48" t="s">
        <v>9</v>
      </c>
      <c r="D107" s="48"/>
      <c r="E107" s="48"/>
      <c r="F107" s="48"/>
      <c r="G107" s="48"/>
      <c r="H107" s="48"/>
      <c r="I107" s="29"/>
      <c r="J107" s="29"/>
      <c r="K107" s="29"/>
      <c r="L107" s="29"/>
      <c r="M107" s="29"/>
    </row>
    <row r="108" spans="1:13" x14ac:dyDescent="0.25">
      <c r="A108" s="46" t="s">
        <v>31</v>
      </c>
      <c r="B108" s="34" t="s">
        <v>87</v>
      </c>
      <c r="C108" s="13">
        <v>1</v>
      </c>
      <c r="D108" s="13">
        <v>3</v>
      </c>
      <c r="E108" s="13">
        <v>4</v>
      </c>
      <c r="F108" s="13">
        <v>6</v>
      </c>
      <c r="G108" s="13">
        <v>24</v>
      </c>
      <c r="H108" s="13">
        <v>48</v>
      </c>
      <c r="I108" s="29"/>
      <c r="J108" s="29"/>
      <c r="K108" s="29"/>
      <c r="L108" s="29"/>
      <c r="M108" s="29"/>
    </row>
    <row r="109" spans="1:13" x14ac:dyDescent="0.25">
      <c r="A109" s="46"/>
      <c r="B109" s="34" t="s">
        <v>89</v>
      </c>
      <c r="C109" s="10">
        <v>0</v>
      </c>
      <c r="D109" s="10">
        <v>2.38200141027879E-3</v>
      </c>
      <c r="E109" s="10">
        <v>3.0184992356496392E-2</v>
      </c>
      <c r="F109" s="10">
        <v>2.8333580746538568E-2</v>
      </c>
      <c r="G109" s="10">
        <v>1.1818153923609482E-2</v>
      </c>
      <c r="H109" s="10">
        <v>3.0984939804103221E-2</v>
      </c>
      <c r="I109" s="29"/>
      <c r="J109" s="29"/>
      <c r="K109" s="29"/>
      <c r="L109" s="29"/>
      <c r="M109" s="29"/>
    </row>
    <row r="110" spans="1:13" x14ac:dyDescent="0.25">
      <c r="A110" s="46"/>
      <c r="B110" s="34" t="s">
        <v>90</v>
      </c>
      <c r="C110" s="10">
        <v>0</v>
      </c>
      <c r="D110" s="10">
        <v>1.6314185389271787E-2</v>
      </c>
      <c r="E110" s="10">
        <v>1.6317072663968635E-2</v>
      </c>
      <c r="F110" s="10">
        <v>8.6263959574540052E-3</v>
      </c>
      <c r="G110" s="10">
        <v>3.7198577447848345E-2</v>
      </c>
      <c r="H110" s="10">
        <v>0.19088037057419391</v>
      </c>
      <c r="I110" s="29"/>
      <c r="J110" s="29"/>
      <c r="K110" s="29"/>
      <c r="L110" s="29"/>
      <c r="M110" s="29"/>
    </row>
    <row r="111" spans="1:13" x14ac:dyDescent="0.25">
      <c r="A111" s="46"/>
      <c r="B111" s="34" t="s">
        <v>91</v>
      </c>
      <c r="C111" s="10">
        <v>0</v>
      </c>
      <c r="D111" s="10">
        <v>0</v>
      </c>
      <c r="E111" s="10">
        <v>0</v>
      </c>
      <c r="F111" s="10">
        <v>0</v>
      </c>
      <c r="G111" s="10">
        <v>3.0162814695234776E-2</v>
      </c>
      <c r="H111" s="10">
        <v>3.1493482752712791E-2</v>
      </c>
      <c r="I111" s="29"/>
      <c r="J111" s="29"/>
      <c r="K111" s="29"/>
      <c r="L111" s="29"/>
      <c r="M111" s="29"/>
    </row>
    <row r="112" spans="1:13" x14ac:dyDescent="0.25">
      <c r="A112" s="46"/>
      <c r="B112" s="34" t="s">
        <v>92</v>
      </c>
      <c r="C112" s="10">
        <v>0</v>
      </c>
      <c r="D112" s="10">
        <v>0</v>
      </c>
      <c r="E112" s="10">
        <v>0</v>
      </c>
      <c r="F112" s="10">
        <v>0</v>
      </c>
      <c r="G112" s="10">
        <v>1.5995064759973775E-2</v>
      </c>
      <c r="H112" s="10">
        <v>3.6240400259582133E-2</v>
      </c>
      <c r="I112" s="29"/>
      <c r="J112" s="29"/>
      <c r="K112" s="29"/>
      <c r="L112" s="29"/>
      <c r="M112" s="29"/>
    </row>
    <row r="115" spans="1:13" x14ac:dyDescent="0.25">
      <c r="A115" s="47" t="s">
        <v>95</v>
      </c>
      <c r="B115" s="47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</row>
    <row r="116" spans="1:13" x14ac:dyDescent="0.25">
      <c r="C116" s="22" t="s">
        <v>93</v>
      </c>
      <c r="D116" s="22" t="s">
        <v>94</v>
      </c>
      <c r="E116" s="22" t="s">
        <v>99</v>
      </c>
    </row>
    <row r="117" spans="1:13" x14ac:dyDescent="0.25">
      <c r="B117" s="34" t="s">
        <v>87</v>
      </c>
      <c r="C117" s="22" t="s">
        <v>97</v>
      </c>
      <c r="D117" s="29" t="s">
        <v>96</v>
      </c>
      <c r="F117" s="22" t="s">
        <v>98</v>
      </c>
    </row>
    <row r="118" spans="1:13" x14ac:dyDescent="0.25">
      <c r="A118" s="46" t="s">
        <v>19</v>
      </c>
      <c r="B118" s="34">
        <v>1</v>
      </c>
      <c r="C118" s="10">
        <v>5.9141558391257689</v>
      </c>
      <c r="D118" s="10">
        <v>1.688777193558638</v>
      </c>
      <c r="E118" s="10">
        <f>D118/(D118+C118)*100</f>
        <v>22.212180303295039</v>
      </c>
      <c r="F118" s="22">
        <v>24</v>
      </c>
    </row>
    <row r="119" spans="1:13" x14ac:dyDescent="0.25">
      <c r="A119" s="46"/>
      <c r="B119" s="34">
        <v>2</v>
      </c>
      <c r="C119" s="10">
        <v>4.3196856900352003</v>
      </c>
      <c r="D119" s="10">
        <v>1.234221501597891</v>
      </c>
      <c r="E119" s="10">
        <f t="shared" ref="E119:E121" si="155">D119/(D119+C119)*100</f>
        <v>22.222580590781821</v>
      </c>
      <c r="F119" s="22">
        <v>6</v>
      </c>
    </row>
    <row r="120" spans="1:13" x14ac:dyDescent="0.25">
      <c r="A120" s="46"/>
      <c r="B120" s="34">
        <v>5</v>
      </c>
      <c r="C120" s="10">
        <v>3.3033669539264716</v>
      </c>
      <c r="D120" s="10">
        <v>0.99469536505528566</v>
      </c>
      <c r="E120" s="10">
        <f t="shared" si="155"/>
        <v>23.142879075120909</v>
      </c>
      <c r="F120" s="22">
        <v>4</v>
      </c>
    </row>
    <row r="121" spans="1:13" x14ac:dyDescent="0.25">
      <c r="A121" s="46"/>
      <c r="B121" s="34">
        <v>10</v>
      </c>
      <c r="C121" s="10">
        <v>1.2857825582376696</v>
      </c>
      <c r="D121" s="10">
        <v>0.44126050166681818</v>
      </c>
      <c r="E121" s="10">
        <f t="shared" si="155"/>
        <v>25.550057894400247</v>
      </c>
      <c r="F121" s="22">
        <v>2</v>
      </c>
    </row>
    <row r="122" spans="1:13" x14ac:dyDescent="0.25">
      <c r="A122" s="46"/>
      <c r="B122" s="34" t="s">
        <v>100</v>
      </c>
      <c r="E122" s="10">
        <f>AVERAGE(E118:E121)</f>
        <v>23.281924465899507</v>
      </c>
    </row>
    <row r="124" spans="1:13" ht="15" customHeight="1" x14ac:dyDescent="0.25">
      <c r="A124" s="43"/>
      <c r="B124" s="34" t="s">
        <v>87</v>
      </c>
      <c r="C124" s="29" t="s">
        <v>93</v>
      </c>
      <c r="D124" s="29" t="s">
        <v>94</v>
      </c>
    </row>
    <row r="125" spans="1:13" x14ac:dyDescent="0.25">
      <c r="A125" s="46" t="s">
        <v>31</v>
      </c>
      <c r="B125" s="34">
        <v>1</v>
      </c>
      <c r="C125" s="44">
        <v>4.5140942798489223E-2</v>
      </c>
      <c r="D125" s="44">
        <v>7.9369737566216056E-3</v>
      </c>
    </row>
    <row r="126" spans="1:13" x14ac:dyDescent="0.25">
      <c r="A126" s="46"/>
      <c r="B126" s="34">
        <v>2</v>
      </c>
      <c r="C126" s="44">
        <v>7.3824841529977286E-2</v>
      </c>
      <c r="D126" s="44">
        <v>5.7934156866717877E-3</v>
      </c>
    </row>
    <row r="127" spans="1:13" x14ac:dyDescent="0.25">
      <c r="A127" s="46"/>
      <c r="B127" s="34">
        <v>5</v>
      </c>
      <c r="C127" s="44">
        <v>0.15826482914362744</v>
      </c>
      <c r="D127" s="44">
        <v>2.0257095161339646E-2</v>
      </c>
    </row>
    <row r="128" spans="1:13" x14ac:dyDescent="0.25">
      <c r="A128" s="46"/>
      <c r="B128" s="34">
        <v>10</v>
      </c>
      <c r="C128" s="44">
        <v>6.8857709106263237E-2</v>
      </c>
      <c r="D128" s="44">
        <v>1.0742152290109937E-2</v>
      </c>
    </row>
    <row r="142" spans="2:4" x14ac:dyDescent="0.25">
      <c r="B142" s="16"/>
      <c r="C142" s="16"/>
      <c r="D142" s="16"/>
    </row>
    <row r="143" spans="2:4" x14ac:dyDescent="0.25">
      <c r="B143" s="16"/>
      <c r="C143" s="16"/>
      <c r="D143" s="16"/>
    </row>
  </sheetData>
  <mergeCells count="110">
    <mergeCell ref="AS46:AV46"/>
    <mergeCell ref="AQ48:AQ52"/>
    <mergeCell ref="AS58:AX58"/>
    <mergeCell ref="AS71:AX71"/>
    <mergeCell ref="U46:X46"/>
    <mergeCell ref="A48:A52"/>
    <mergeCell ref="C58:H58"/>
    <mergeCell ref="C71:H71"/>
    <mergeCell ref="Q46:T46"/>
    <mergeCell ref="C46:F46"/>
    <mergeCell ref="AI46:AL46"/>
    <mergeCell ref="AC48:AC52"/>
    <mergeCell ref="AE58:AJ58"/>
    <mergeCell ref="AE71:AJ71"/>
    <mergeCell ref="A56:D56"/>
    <mergeCell ref="AQ73:AQ81"/>
    <mergeCell ref="AQ57:BC57"/>
    <mergeCell ref="AS38:AV38"/>
    <mergeCell ref="AW38:AZ38"/>
    <mergeCell ref="AQ40:AQ44"/>
    <mergeCell ref="AQ60:AQ69"/>
    <mergeCell ref="AW46:AZ46"/>
    <mergeCell ref="A73:A81"/>
    <mergeCell ref="O73:O81"/>
    <mergeCell ref="AC73:AC81"/>
    <mergeCell ref="A60:A69"/>
    <mergeCell ref="O60:O69"/>
    <mergeCell ref="AC60:AC69"/>
    <mergeCell ref="A57:M57"/>
    <mergeCell ref="O57:AA57"/>
    <mergeCell ref="AC57:AO57"/>
    <mergeCell ref="A40:A44"/>
    <mergeCell ref="O40:O44"/>
    <mergeCell ref="AC40:AC44"/>
    <mergeCell ref="O48:O52"/>
    <mergeCell ref="Q58:V58"/>
    <mergeCell ref="Q71:V71"/>
    <mergeCell ref="AE46:AH46"/>
    <mergeCell ref="G46:J46"/>
    <mergeCell ref="AQ32:AQ36"/>
    <mergeCell ref="AQ5:AZ5"/>
    <mergeCell ref="AS6:AV6"/>
    <mergeCell ref="AW6:AZ6"/>
    <mergeCell ref="AQ8:AQ12"/>
    <mergeCell ref="AS14:AV14"/>
    <mergeCell ref="AW14:AZ14"/>
    <mergeCell ref="AQ16:AQ20"/>
    <mergeCell ref="AS22:AV22"/>
    <mergeCell ref="AW22:AZ22"/>
    <mergeCell ref="AQ24:AQ28"/>
    <mergeCell ref="AS30:AV30"/>
    <mergeCell ref="AW30:AZ30"/>
    <mergeCell ref="A32:A36"/>
    <mergeCell ref="O32:O36"/>
    <mergeCell ref="AC32:AC36"/>
    <mergeCell ref="C38:F38"/>
    <mergeCell ref="G38:J38"/>
    <mergeCell ref="Q38:T38"/>
    <mergeCell ref="U38:X38"/>
    <mergeCell ref="AE38:AH38"/>
    <mergeCell ref="AI38:AL38"/>
    <mergeCell ref="AI22:AL22"/>
    <mergeCell ref="A24:A28"/>
    <mergeCell ref="O24:O28"/>
    <mergeCell ref="AC24:AC28"/>
    <mergeCell ref="C30:F30"/>
    <mergeCell ref="G30:J30"/>
    <mergeCell ref="Q30:T30"/>
    <mergeCell ref="U30:X30"/>
    <mergeCell ref="AE30:AH30"/>
    <mergeCell ref="AI30:AL30"/>
    <mergeCell ref="C22:F22"/>
    <mergeCell ref="G22:J22"/>
    <mergeCell ref="Q22:T22"/>
    <mergeCell ref="U22:X22"/>
    <mergeCell ref="AE22:AH22"/>
    <mergeCell ref="AE14:AH14"/>
    <mergeCell ref="AI14:AL14"/>
    <mergeCell ref="A16:A20"/>
    <mergeCell ref="O16:O20"/>
    <mergeCell ref="AC16:AC20"/>
    <mergeCell ref="A8:A12"/>
    <mergeCell ref="O8:O12"/>
    <mergeCell ref="AC8:AC12"/>
    <mergeCell ref="C14:F14"/>
    <mergeCell ref="G14:J14"/>
    <mergeCell ref="Q14:T14"/>
    <mergeCell ref="U14:X14"/>
    <mergeCell ref="A5:J5"/>
    <mergeCell ref="O5:X5"/>
    <mergeCell ref="AC5:AL5"/>
    <mergeCell ref="C6:F6"/>
    <mergeCell ref="G6:J6"/>
    <mergeCell ref="Q6:T6"/>
    <mergeCell ref="U6:X6"/>
    <mergeCell ref="AE6:AH6"/>
    <mergeCell ref="AI6:AL6"/>
    <mergeCell ref="A108:A112"/>
    <mergeCell ref="A118:A122"/>
    <mergeCell ref="A125:A128"/>
    <mergeCell ref="A115:M115"/>
    <mergeCell ref="A86:A90"/>
    <mergeCell ref="C85:H85"/>
    <mergeCell ref="C92:H92"/>
    <mergeCell ref="A93:A97"/>
    <mergeCell ref="A84:M84"/>
    <mergeCell ref="A99:M99"/>
    <mergeCell ref="C100:H100"/>
    <mergeCell ref="A101:A105"/>
    <mergeCell ref="C107:H10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GC chromatography</vt:lpstr>
      <vt:lpstr>10%ACN_peak 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2023-03-01T09:59:44Z</dcterms:modified>
</cp:coreProperties>
</file>